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特殊身分" sheetId="1" r:id="rId1"/>
    <sheet name="特殊計算式" sheetId="2" state="hidden" r:id="rId2"/>
  </sheets>
  <definedNames/>
  <calcPr fullCalcOnLoad="1"/>
</workbook>
</file>

<file path=xl/sharedStrings.xml><?xml version="1.0" encoding="utf-8"?>
<sst xmlns="http://schemas.openxmlformats.org/spreadsheetml/2006/main" count="234" uniqueCount="73">
  <si>
    <t>九十四年度臺北市身心障礙者托育養護費用補助標準表</t>
  </si>
  <si>
    <t>適用對象：身心障礙者年滿30歲以上、身心障礙者年滿20歲以上父母一方年逾65歲者</t>
  </si>
  <si>
    <t>一.身心障礙者保護法第三條第一項第六－七.九－十四款（智.多.器.植物人.癡呆症.其他</t>
  </si>
  <si>
    <t>　 障礙）之補助標準：</t>
  </si>
  <si>
    <t>扶助類別</t>
  </si>
  <si>
    <t>機構所在地</t>
  </si>
  <si>
    <t>補助額度類別</t>
  </si>
  <si>
    <t>養護住宿</t>
  </si>
  <si>
    <t>極重.重度</t>
  </si>
  <si>
    <t>政府補助</t>
  </si>
  <si>
    <t>家長自付</t>
  </si>
  <si>
    <t>中度</t>
  </si>
  <si>
    <t>日間托育</t>
  </si>
  <si>
    <t>二.身心障礙者保護法第三條第一項第一－五.八款（視.聽.平.語.肢.顏障）之補助標準：</t>
  </si>
  <si>
    <t>　 礙）之補助標準：</t>
  </si>
  <si>
    <t>三.身心障礙者保護法第三條各類輕度障礙者之補助標準：</t>
  </si>
  <si>
    <t>輕度</t>
  </si>
  <si>
    <t>臺北市</t>
  </si>
  <si>
    <t>台灣省</t>
  </si>
  <si>
    <t>全額</t>
  </si>
  <si>
    <t>3/4額</t>
  </si>
  <si>
    <t>1/2額</t>
  </si>
  <si>
    <t>1/4額</t>
  </si>
  <si>
    <t>基準</t>
  </si>
  <si>
    <t>倍數</t>
  </si>
  <si>
    <t>台灣省</t>
  </si>
  <si>
    <t>基準</t>
  </si>
  <si>
    <t>倍數</t>
  </si>
  <si>
    <t>全額</t>
  </si>
  <si>
    <t>1/2額</t>
  </si>
  <si>
    <t>高雄市</t>
  </si>
  <si>
    <t>基準</t>
  </si>
  <si>
    <t>倍數</t>
  </si>
  <si>
    <t>全額</t>
  </si>
  <si>
    <r>
      <t>1</t>
    </r>
    <r>
      <rPr>
        <sz val="10"/>
        <color indexed="16"/>
        <rFont val="標楷體"/>
        <family val="4"/>
      </rPr>
      <t>/3額</t>
    </r>
  </si>
  <si>
    <r>
      <t>2</t>
    </r>
    <r>
      <rPr>
        <sz val="10"/>
        <color indexed="16"/>
        <rFont val="標楷體"/>
        <family val="4"/>
      </rPr>
      <t>/3額</t>
    </r>
  </si>
  <si>
    <t>基準</t>
  </si>
  <si>
    <t>倍數</t>
  </si>
  <si>
    <t>1/3額</t>
  </si>
  <si>
    <t>2/3額</t>
  </si>
  <si>
    <t>1額</t>
  </si>
  <si>
    <t>全額</t>
  </si>
  <si>
    <t>基準</t>
  </si>
  <si>
    <t>倍數</t>
  </si>
  <si>
    <t>1/3額</t>
  </si>
  <si>
    <t>適用對象：身心障礙者年滿30歲以上、身心障礙者年滿20歲以上父母一方年逾65歲者</t>
  </si>
  <si>
    <t>　 障礙）之補助標準：</t>
  </si>
  <si>
    <t>機構所在地</t>
  </si>
  <si>
    <t>養護住宿</t>
  </si>
  <si>
    <t>極重.重度</t>
  </si>
  <si>
    <t>政府補助</t>
  </si>
  <si>
    <t>家長自付</t>
  </si>
  <si>
    <t>中度</t>
  </si>
  <si>
    <t>日間托育</t>
  </si>
  <si>
    <t>　 礙）之補助標準：</t>
  </si>
  <si>
    <t>輕度</t>
  </si>
  <si>
    <t>94年度臺北市、台灣省、高雄市身心障礙者托育養護費用收費及補助標準表2</t>
  </si>
  <si>
    <t>項目</t>
  </si>
  <si>
    <t>項目</t>
  </si>
  <si>
    <t>項目</t>
  </si>
  <si>
    <t>家長繳費額度</t>
  </si>
  <si>
    <t>1/3額</t>
  </si>
  <si>
    <t>2/3額</t>
  </si>
  <si>
    <t>高雄市（按該市94年最低生活費9711元計算）</t>
  </si>
  <si>
    <t>台灣省（按該省94年最低生活費8770元計算）</t>
  </si>
  <si>
    <t>臺北市（按該市89年最低生活費11625元計算）</t>
  </si>
  <si>
    <t>臺北市</t>
  </si>
  <si>
    <t>台灣省</t>
  </si>
  <si>
    <t>高雄市</t>
  </si>
  <si>
    <t>家長繳費額度</t>
  </si>
  <si>
    <t>一.身心障礙者保護法第3條第1項第6－9.9－14款（智.多.器.植物人.癡呆症.其他</t>
  </si>
  <si>
    <t>二.身心障礙者保護法第3條第1項第1－5.8款（視.聽.平.語.肢.顏障）之補助標準：</t>
  </si>
  <si>
    <t>三.身心障礙者保護法第3條各類輕度障礙者之補助標準：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</si>
</sst>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);[Red]\(#,##0.00\)"/>
    <numFmt numFmtId="178" formatCode="m&quot;月&quot;d&quot;日&quot;"/>
    <numFmt numFmtId="179" formatCode="#,##0_);[Red]\(#,##0\)"/>
    <numFmt numFmtId="180" formatCode="[$-404]AM/PM\ hh:mm:ss"/>
    <numFmt numFmtId="181" formatCode="&quot;$&quot;#,##0"/>
    <numFmt numFmtId="182" formatCode="#,##0.00000"/>
  </numFmts>
  <fonts count="23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0"/>
      <color indexed="12"/>
      <name val="標楷體"/>
      <family val="4"/>
    </font>
    <font>
      <sz val="9"/>
      <color indexed="12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2"/>
      <color indexed="8"/>
      <name val="新細明體"/>
      <family val="1"/>
    </font>
    <font>
      <sz val="10"/>
      <color indexed="16"/>
      <name val="標楷體"/>
      <family val="4"/>
    </font>
    <font>
      <sz val="9"/>
      <color indexed="16"/>
      <name val="標楷體"/>
      <family val="4"/>
    </font>
    <font>
      <sz val="9"/>
      <color indexed="16"/>
      <name val="新細明體"/>
      <family val="1"/>
    </font>
    <font>
      <sz val="10"/>
      <color indexed="16"/>
      <name val="Times New Roman"/>
      <family val="1"/>
    </font>
    <font>
      <sz val="10"/>
      <color indexed="58"/>
      <name val="標楷體"/>
      <family val="4"/>
    </font>
    <font>
      <sz val="9"/>
      <color indexed="58"/>
      <name val="標楷體"/>
      <family val="4"/>
    </font>
    <font>
      <sz val="12"/>
      <color indexed="58"/>
      <name val="新細明體"/>
      <family val="1"/>
    </font>
    <font>
      <sz val="16"/>
      <name val="標楷體"/>
      <family val="4"/>
    </font>
    <font>
      <sz val="13"/>
      <color indexed="8"/>
      <name val="標楷體"/>
      <family val="4"/>
    </font>
    <font>
      <sz val="13"/>
      <color indexed="58"/>
      <name val="標楷體"/>
      <family val="4"/>
    </font>
    <font>
      <sz val="13"/>
      <color indexed="16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41" fontId="1" fillId="0" borderId="0" xfId="16" applyFont="1" applyAlignment="1">
      <alignment horizontal="center"/>
      <protection/>
    </xf>
    <xf numFmtId="41" fontId="1" fillId="0" borderId="0" xfId="16" applyFont="1" applyAlignment="1">
      <alignment horizontal="center" wrapText="1"/>
      <protection/>
    </xf>
    <xf numFmtId="41" fontId="1" fillId="0" borderId="0" xfId="16" applyFont="1" applyAlignment="1">
      <alignment horizontal="left"/>
      <protection/>
    </xf>
    <xf numFmtId="41" fontId="4" fillId="0" borderId="0" xfId="16" applyFont="1" applyAlignment="1">
      <alignment horizontal="left"/>
      <protection/>
    </xf>
    <xf numFmtId="41" fontId="4" fillId="0" borderId="0" xfId="16" applyFont="1" applyAlignment="1">
      <alignment horizontal="left" wrapText="1"/>
      <protection/>
    </xf>
    <xf numFmtId="176" fontId="6" fillId="0" borderId="1" xfId="16" applyNumberFormat="1" applyFont="1" applyBorder="1">
      <alignment/>
      <protection/>
    </xf>
    <xf numFmtId="176" fontId="5" fillId="0" borderId="0" xfId="16" applyNumberFormat="1" applyFont="1" applyBorder="1" applyAlignment="1">
      <alignment horizontal="center" vertical="top" wrapText="1"/>
      <protection/>
    </xf>
    <xf numFmtId="176" fontId="5" fillId="0" borderId="0" xfId="16" applyNumberFormat="1" applyFont="1" applyBorder="1" applyAlignment="1">
      <alignment horizontal="center" vertical="top"/>
      <protection/>
    </xf>
    <xf numFmtId="176" fontId="5" fillId="0" borderId="0" xfId="16" applyNumberFormat="1" applyFont="1" applyBorder="1">
      <alignment/>
      <protection/>
    </xf>
    <xf numFmtId="176" fontId="4" fillId="0" borderId="0" xfId="16" applyNumberFormat="1" applyFont="1" applyAlignment="1">
      <alignment horizontal="left"/>
      <protection/>
    </xf>
    <xf numFmtId="176" fontId="4" fillId="0" borderId="0" xfId="16" applyNumberFormat="1" applyFont="1" applyAlignment="1">
      <alignment horizontal="left" wrapText="1"/>
      <protection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1" fillId="0" borderId="0" xfId="16" applyNumberFormat="1" applyFont="1" applyAlignment="1">
      <alignment horizontal="center"/>
      <protection/>
    </xf>
    <xf numFmtId="177" fontId="4" fillId="0" borderId="0" xfId="16" applyNumberFormat="1" applyFont="1" applyAlignment="1">
      <alignment horizontal="left"/>
      <protection/>
    </xf>
    <xf numFmtId="177" fontId="5" fillId="0" borderId="0" xfId="16" applyNumberFormat="1" applyFont="1" applyBorder="1">
      <alignment/>
      <protection/>
    </xf>
    <xf numFmtId="12" fontId="1" fillId="0" borderId="0" xfId="16" applyNumberFormat="1" applyFont="1" applyAlignment="1">
      <alignment horizontal="center"/>
      <protection/>
    </xf>
    <xf numFmtId="12" fontId="4" fillId="0" borderId="0" xfId="16" applyNumberFormat="1" applyFont="1" applyAlignment="1">
      <alignment horizontal="left"/>
      <protection/>
    </xf>
    <xf numFmtId="12" fontId="5" fillId="0" borderId="0" xfId="16" applyNumberFormat="1" applyFont="1" applyBorder="1">
      <alignment/>
      <protection/>
    </xf>
    <xf numFmtId="12" fontId="0" fillId="0" borderId="0" xfId="0" applyNumberFormat="1" applyFont="1" applyAlignment="1">
      <alignment vertical="center"/>
    </xf>
    <xf numFmtId="41" fontId="7" fillId="0" borderId="1" xfId="16" applyFont="1" applyBorder="1">
      <alignment/>
      <protection/>
    </xf>
    <xf numFmtId="176" fontId="8" fillId="0" borderId="1" xfId="16" applyNumberFormat="1" applyFont="1" applyBorder="1">
      <alignment/>
      <protection/>
    </xf>
    <xf numFmtId="41" fontId="7" fillId="0" borderId="2" xfId="16" applyFont="1" applyBorder="1" applyAlignment="1">
      <alignment horizontal="center"/>
      <protection/>
    </xf>
    <xf numFmtId="41" fontId="7" fillId="0" borderId="3" xfId="16" applyFont="1" applyBorder="1" applyAlignment="1">
      <alignment horizontal="center"/>
      <protection/>
    </xf>
    <xf numFmtId="41" fontId="9" fillId="0" borderId="2" xfId="16" applyFont="1" applyBorder="1" applyAlignment="1">
      <alignment horizontal="center"/>
      <protection/>
    </xf>
    <xf numFmtId="41" fontId="9" fillId="0" borderId="3" xfId="16" applyFont="1" applyBorder="1" applyAlignment="1">
      <alignment horizontal="left"/>
      <protection/>
    </xf>
    <xf numFmtId="177" fontId="9" fillId="0" borderId="3" xfId="16" applyNumberFormat="1" applyFont="1" applyBorder="1" applyAlignment="1">
      <alignment horizontal="left"/>
      <protection/>
    </xf>
    <xf numFmtId="41" fontId="9" fillId="0" borderId="1" xfId="16" applyFont="1" applyBorder="1">
      <alignment/>
      <protection/>
    </xf>
    <xf numFmtId="12" fontId="9" fillId="0" borderId="3" xfId="16" applyNumberFormat="1" applyFont="1" applyBorder="1" applyAlignment="1">
      <alignment horizontal="left"/>
      <protection/>
    </xf>
    <xf numFmtId="12" fontId="9" fillId="0" borderId="1" xfId="16" applyNumberFormat="1" applyFont="1" applyBorder="1">
      <alignment/>
      <protection/>
    </xf>
    <xf numFmtId="176" fontId="10" fillId="0" borderId="1" xfId="16" applyNumberFormat="1" applyFont="1" applyBorder="1">
      <alignment/>
      <protection/>
    </xf>
    <xf numFmtId="177" fontId="10" fillId="0" borderId="1" xfId="16" applyNumberFormat="1" applyFont="1" applyBorder="1">
      <alignment/>
      <protection/>
    </xf>
    <xf numFmtId="12" fontId="10" fillId="0" borderId="1" xfId="16" applyNumberFormat="1" applyFont="1" applyBorder="1">
      <alignment/>
      <protection/>
    </xf>
    <xf numFmtId="0" fontId="11" fillId="0" borderId="0" xfId="0" applyFont="1" applyAlignment="1">
      <alignment vertical="center"/>
    </xf>
    <xf numFmtId="12" fontId="11" fillId="0" borderId="1" xfId="0" applyNumberFormat="1" applyFont="1" applyBorder="1" applyAlignment="1">
      <alignment vertical="center"/>
    </xf>
    <xf numFmtId="179" fontId="10" fillId="0" borderId="1" xfId="16" applyNumberFormat="1" applyFont="1" applyBorder="1">
      <alignment/>
      <protection/>
    </xf>
    <xf numFmtId="176" fontId="9" fillId="0" borderId="2" xfId="16" applyNumberFormat="1" applyFont="1" applyBorder="1" applyAlignment="1">
      <alignment horizontal="left"/>
      <protection/>
    </xf>
    <xf numFmtId="177" fontId="9" fillId="0" borderId="2" xfId="16" applyNumberFormat="1" applyFont="1" applyBorder="1" applyAlignment="1">
      <alignment horizontal="left"/>
      <protection/>
    </xf>
    <xf numFmtId="176" fontId="9" fillId="0" borderId="3" xfId="16" applyNumberFormat="1" applyFont="1" applyBorder="1" applyAlignment="1">
      <alignment horizontal="center"/>
      <protection/>
    </xf>
    <xf numFmtId="176" fontId="9" fillId="0" borderId="1" xfId="16" applyNumberFormat="1" applyFont="1" applyBorder="1">
      <alignment/>
      <protection/>
    </xf>
    <xf numFmtId="41" fontId="10" fillId="0" borderId="1" xfId="16" applyNumberFormat="1" applyFont="1" applyBorder="1">
      <alignment/>
      <protection/>
    </xf>
    <xf numFmtId="176" fontId="9" fillId="0" borderId="4" xfId="16" applyNumberFormat="1" applyFont="1" applyBorder="1" applyAlignment="1">
      <alignment horizontal="left"/>
      <protection/>
    </xf>
    <xf numFmtId="177" fontId="9" fillId="0" borderId="4" xfId="16" applyNumberFormat="1" applyFont="1" applyBorder="1" applyAlignment="1">
      <alignment horizontal="left"/>
      <protection/>
    </xf>
    <xf numFmtId="176" fontId="9" fillId="0" borderId="1" xfId="16" applyNumberFormat="1" applyFont="1" applyBorder="1" applyAlignment="1">
      <alignment horizontal="left"/>
      <protection/>
    </xf>
    <xf numFmtId="177" fontId="9" fillId="0" borderId="1" xfId="16" applyNumberFormat="1" applyFont="1" applyBorder="1" applyAlignment="1">
      <alignment horizontal="left"/>
      <protection/>
    </xf>
    <xf numFmtId="176" fontId="7" fillId="0" borderId="1" xfId="16" applyNumberFormat="1" applyFont="1" applyBorder="1" applyAlignment="1">
      <alignment horizontal="center"/>
      <protection/>
    </xf>
    <xf numFmtId="177" fontId="9" fillId="0" borderId="2" xfId="16" applyNumberFormat="1" applyFont="1" applyBorder="1" applyAlignment="1">
      <alignment horizontal="center"/>
      <protection/>
    </xf>
    <xf numFmtId="177" fontId="9" fillId="0" borderId="1" xfId="16" applyNumberFormat="1" applyFont="1" applyBorder="1">
      <alignment/>
      <protection/>
    </xf>
    <xf numFmtId="177" fontId="9" fillId="0" borderId="3" xfId="16" applyNumberFormat="1" applyFont="1" applyBorder="1" applyAlignment="1">
      <alignment horizontal="center"/>
      <protection/>
    </xf>
    <xf numFmtId="41" fontId="12" fillId="0" borderId="1" xfId="16" applyFont="1" applyBorder="1">
      <alignment/>
      <protection/>
    </xf>
    <xf numFmtId="176" fontId="13" fillId="0" borderId="1" xfId="16" applyNumberFormat="1" applyFont="1" applyBorder="1">
      <alignment/>
      <protection/>
    </xf>
    <xf numFmtId="177" fontId="12" fillId="0" borderId="1" xfId="16" applyNumberFormat="1" applyFont="1" applyBorder="1">
      <alignment/>
      <protection/>
    </xf>
    <xf numFmtId="177" fontId="7" fillId="0" borderId="2" xfId="16" applyNumberFormat="1" applyFont="1" applyBorder="1" applyAlignment="1">
      <alignment horizontal="center"/>
      <protection/>
    </xf>
    <xf numFmtId="177" fontId="7" fillId="0" borderId="3" xfId="16" applyNumberFormat="1" applyFont="1" applyBorder="1" applyAlignment="1">
      <alignment horizontal="center"/>
      <protection/>
    </xf>
    <xf numFmtId="177" fontId="7" fillId="0" borderId="1" xfId="16" applyNumberFormat="1" applyFont="1" applyBorder="1" applyAlignment="1">
      <alignment horizontal="center"/>
      <protection/>
    </xf>
    <xf numFmtId="12" fontId="12" fillId="0" borderId="1" xfId="16" applyNumberFormat="1" applyFont="1" applyBorder="1">
      <alignment/>
      <protection/>
    </xf>
    <xf numFmtId="12" fontId="13" fillId="0" borderId="1" xfId="16" applyNumberFormat="1" applyFont="1" applyBorder="1">
      <alignment/>
      <protection/>
    </xf>
    <xf numFmtId="12" fontId="14" fillId="0" borderId="1" xfId="0" applyNumberFormat="1" applyFont="1" applyBorder="1" applyAlignment="1">
      <alignment vertical="center"/>
    </xf>
    <xf numFmtId="41" fontId="4" fillId="0" borderId="0" xfId="16" applyFont="1" applyAlignment="1">
      <alignment horizontal="center"/>
      <protection/>
    </xf>
    <xf numFmtId="177" fontId="13" fillId="0" borderId="1" xfId="16" applyNumberFormat="1" applyFont="1" applyBorder="1">
      <alignment/>
      <protection/>
    </xf>
    <xf numFmtId="12" fontId="13" fillId="0" borderId="1" xfId="0" applyNumberFormat="1" applyFont="1" applyBorder="1" applyAlignment="1">
      <alignment vertical="center"/>
    </xf>
    <xf numFmtId="179" fontId="1" fillId="0" borderId="0" xfId="16" applyNumberFormat="1" applyFont="1" applyAlignment="1">
      <alignment horizontal="left"/>
      <protection/>
    </xf>
    <xf numFmtId="179" fontId="4" fillId="0" borderId="0" xfId="16" applyNumberFormat="1" applyFont="1" applyAlignment="1">
      <alignment horizontal="left"/>
      <protection/>
    </xf>
    <xf numFmtId="179" fontId="12" fillId="0" borderId="1" xfId="16" applyNumberFormat="1" applyFont="1" applyBorder="1">
      <alignment/>
      <protection/>
    </xf>
    <xf numFmtId="179" fontId="13" fillId="0" borderId="1" xfId="16" applyNumberFormat="1" applyFont="1" applyBorder="1">
      <alignment/>
      <protection/>
    </xf>
    <xf numFmtId="179" fontId="13" fillId="0" borderId="1" xfId="16" applyNumberFormat="1" applyFont="1" applyBorder="1" applyAlignment="1">
      <alignment/>
      <protection/>
    </xf>
    <xf numFmtId="179" fontId="13" fillId="0" borderId="1" xfId="0" applyNumberFormat="1" applyFont="1" applyBorder="1" applyAlignment="1">
      <alignment vertical="center"/>
    </xf>
    <xf numFmtId="179" fontId="5" fillId="0" borderId="0" xfId="16" applyNumberFormat="1" applyFont="1" applyBorder="1">
      <alignment/>
      <protection/>
    </xf>
    <xf numFmtId="179" fontId="0" fillId="0" borderId="0" xfId="0" applyNumberFormat="1" applyFont="1" applyAlignment="1">
      <alignment vertical="center"/>
    </xf>
    <xf numFmtId="12" fontId="1" fillId="0" borderId="0" xfId="16" applyNumberFormat="1" applyFont="1" applyAlignment="1">
      <alignment horizontal="left"/>
      <protection/>
    </xf>
    <xf numFmtId="41" fontId="12" fillId="0" borderId="1" xfId="16" applyFont="1" applyBorder="1" applyAlignment="1">
      <alignment horizontal="center"/>
      <protection/>
    </xf>
    <xf numFmtId="177" fontId="12" fillId="0" borderId="1" xfId="16" applyNumberFormat="1" applyFont="1" applyBorder="1" applyAlignment="1">
      <alignment horizontal="center"/>
      <protection/>
    </xf>
    <xf numFmtId="176" fontId="12" fillId="0" borderId="1" xfId="15" applyNumberFormat="1" applyFont="1" applyBorder="1">
      <alignment/>
      <protection/>
    </xf>
    <xf numFmtId="176" fontId="12" fillId="0" borderId="1" xfId="15" applyNumberFormat="1" applyFont="1" applyBorder="1" applyAlignment="1">
      <alignment horizontal="center"/>
      <protection/>
    </xf>
    <xf numFmtId="12" fontId="12" fillId="0" borderId="1" xfId="16" applyNumberFormat="1" applyFont="1" applyBorder="1" applyAlignment="1">
      <alignment horizontal="center"/>
      <protection/>
    </xf>
    <xf numFmtId="12" fontId="12" fillId="0" borderId="1" xfId="15" applyNumberFormat="1" applyFont="1" applyBorder="1" applyAlignment="1">
      <alignment horizontal="center"/>
      <protection/>
    </xf>
    <xf numFmtId="176" fontId="13" fillId="0" borderId="1" xfId="16" applyNumberFormat="1" applyFont="1" applyBorder="1" applyAlignment="1">
      <alignment horizontal="center"/>
      <protection/>
    </xf>
    <xf numFmtId="177" fontId="13" fillId="0" borderId="1" xfId="16" applyNumberFormat="1" applyFont="1" applyBorder="1" applyAlignment="1">
      <alignment horizontal="center"/>
      <protection/>
    </xf>
    <xf numFmtId="176" fontId="13" fillId="0" borderId="1" xfId="15" applyNumberFormat="1" applyFont="1" applyBorder="1">
      <alignment/>
      <protection/>
    </xf>
    <xf numFmtId="176" fontId="13" fillId="0" borderId="1" xfId="15" applyNumberFormat="1" applyFont="1" applyBorder="1" applyAlignment="1">
      <alignment horizontal="center"/>
      <protection/>
    </xf>
    <xf numFmtId="12" fontId="13" fillId="0" borderId="1" xfId="16" applyNumberFormat="1" applyFont="1" applyBorder="1" applyAlignment="1">
      <alignment horizontal="center"/>
      <protection/>
    </xf>
    <xf numFmtId="12" fontId="13" fillId="0" borderId="1" xfId="15" applyNumberFormat="1" applyFont="1" applyBorder="1" applyAlignment="1">
      <alignment horizontal="center"/>
      <protection/>
    </xf>
    <xf numFmtId="176" fontId="8" fillId="0" borderId="1" xfId="16" applyNumberFormat="1" applyFont="1" applyBorder="1" applyAlignment="1">
      <alignment horizontal="center"/>
      <protection/>
    </xf>
    <xf numFmtId="177" fontId="8" fillId="0" borderId="1" xfId="16" applyNumberFormat="1" applyFont="1" applyBorder="1" applyAlignment="1">
      <alignment horizontal="center"/>
      <protection/>
    </xf>
    <xf numFmtId="176" fontId="12" fillId="0" borderId="1" xfId="16" applyNumberFormat="1" applyFont="1" applyBorder="1">
      <alignment/>
      <protection/>
    </xf>
    <xf numFmtId="176" fontId="15" fillId="0" borderId="1" xfId="16" applyNumberFormat="1" applyFont="1" applyBorder="1">
      <alignment/>
      <protection/>
    </xf>
    <xf numFmtId="176" fontId="12" fillId="0" borderId="1" xfId="16" applyNumberFormat="1" applyFont="1" applyBorder="1" applyAlignment="1">
      <alignment horizontal="center"/>
      <protection/>
    </xf>
    <xf numFmtId="176" fontId="5" fillId="0" borderId="0" xfId="16" applyNumberFormat="1" applyFont="1" applyBorder="1" applyAlignment="1">
      <alignment horizontal="center"/>
      <protection/>
    </xf>
    <xf numFmtId="176" fontId="4" fillId="0" borderId="0" xfId="16" applyNumberFormat="1" applyFont="1" applyAlignment="1">
      <alignment horizontal="center"/>
      <protection/>
    </xf>
    <xf numFmtId="0" fontId="0" fillId="0" borderId="0" xfId="0" applyFont="1" applyAlignment="1">
      <alignment horizontal="center" vertical="center"/>
    </xf>
    <xf numFmtId="179" fontId="1" fillId="0" borderId="0" xfId="16" applyNumberFormat="1" applyFont="1" applyAlignment="1">
      <alignment horizontal="center"/>
      <protection/>
    </xf>
    <xf numFmtId="179" fontId="15" fillId="0" borderId="1" xfId="16" applyNumberFormat="1" applyFont="1" applyBorder="1">
      <alignment/>
      <protection/>
    </xf>
    <xf numFmtId="179" fontId="12" fillId="0" borderId="1" xfId="16" applyNumberFormat="1" applyFont="1" applyBorder="1" applyAlignment="1">
      <alignment horizontal="center"/>
      <protection/>
    </xf>
    <xf numFmtId="176" fontId="15" fillId="0" borderId="1" xfId="16" applyNumberFormat="1" applyFont="1" applyBorder="1" applyAlignment="1">
      <alignment horizontal="center"/>
      <protection/>
    </xf>
    <xf numFmtId="176" fontId="13" fillId="0" borderId="1" xfId="15" applyNumberFormat="1" applyFont="1" applyBorder="1" applyAlignment="1">
      <alignment horizontal="center" vertical="top"/>
      <protection/>
    </xf>
    <xf numFmtId="41" fontId="16" fillId="0" borderId="1" xfId="16" applyFont="1" applyBorder="1">
      <alignment/>
      <protection/>
    </xf>
    <xf numFmtId="177" fontId="16" fillId="0" borderId="1" xfId="16" applyNumberFormat="1" applyFont="1" applyBorder="1">
      <alignment/>
      <protection/>
    </xf>
    <xf numFmtId="176" fontId="17" fillId="0" borderId="1" xfId="16" applyNumberFormat="1" applyFont="1" applyBorder="1">
      <alignment/>
      <protection/>
    </xf>
    <xf numFmtId="177" fontId="17" fillId="0" borderId="1" xfId="16" applyNumberFormat="1" applyFont="1" applyBorder="1">
      <alignment/>
      <protection/>
    </xf>
    <xf numFmtId="12" fontId="16" fillId="0" borderId="1" xfId="16" applyNumberFormat="1" applyFont="1" applyBorder="1">
      <alignment/>
      <protection/>
    </xf>
    <xf numFmtId="176" fontId="17" fillId="0" borderId="0" xfId="16" applyNumberFormat="1" applyFont="1" applyBorder="1">
      <alignment/>
      <protection/>
    </xf>
    <xf numFmtId="177" fontId="17" fillId="0" borderId="0" xfId="16" applyNumberFormat="1" applyFont="1" applyBorder="1">
      <alignment/>
      <protection/>
    </xf>
    <xf numFmtId="12" fontId="18" fillId="0" borderId="0" xfId="0" applyNumberFormat="1" applyFont="1" applyAlignment="1">
      <alignment vertical="center"/>
    </xf>
    <xf numFmtId="12" fontId="17" fillId="0" borderId="1" xfId="16" applyNumberFormat="1" applyFont="1" applyBorder="1">
      <alignment/>
      <protection/>
    </xf>
    <xf numFmtId="4" fontId="17" fillId="0" borderId="1" xfId="16" applyNumberFormat="1" applyFont="1" applyBorder="1">
      <alignment/>
      <protection/>
    </xf>
    <xf numFmtId="179" fontId="17" fillId="0" borderId="1" xfId="16" applyNumberFormat="1" applyFont="1" applyBorder="1" applyAlignment="1">
      <alignment horizontal="center"/>
      <protection/>
    </xf>
    <xf numFmtId="182" fontId="4" fillId="0" borderId="0" xfId="16" applyNumberFormat="1" applyFont="1" applyAlignment="1">
      <alignment horizontal="left"/>
      <protection/>
    </xf>
    <xf numFmtId="181" fontId="5" fillId="0" borderId="0" xfId="16" applyNumberFormat="1" applyFont="1" applyBorder="1">
      <alignment/>
      <protection/>
    </xf>
    <xf numFmtId="4" fontId="4" fillId="0" borderId="0" xfId="16" applyNumberFormat="1" applyFont="1" applyAlignment="1">
      <alignment horizontal="left"/>
      <protection/>
    </xf>
    <xf numFmtId="176" fontId="16" fillId="0" borderId="1" xfId="16" applyNumberFormat="1" applyFont="1" applyBorder="1" applyAlignment="1">
      <alignment horizontal="center"/>
      <protection/>
    </xf>
    <xf numFmtId="176" fontId="16" fillId="0" borderId="1" xfId="16" applyNumberFormat="1" applyFont="1" applyBorder="1">
      <alignment/>
      <protection/>
    </xf>
    <xf numFmtId="177" fontId="17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12" fontId="12" fillId="0" borderId="1" xfId="16" applyNumberFormat="1" applyFont="1" applyBorder="1" applyAlignment="1">
      <alignment horizontal="center" vertical="center"/>
      <protection/>
    </xf>
    <xf numFmtId="41" fontId="16" fillId="0" borderId="1" xfId="16" applyFont="1" applyBorder="1" applyAlignment="1">
      <alignment horizontal="center" vertical="center"/>
      <protection/>
    </xf>
    <xf numFmtId="176" fontId="6" fillId="0" borderId="1" xfId="16" applyNumberFormat="1" applyFont="1" applyBorder="1" applyAlignment="1">
      <alignment wrapText="1"/>
      <protection/>
    </xf>
    <xf numFmtId="176" fontId="20" fillId="0" borderId="1" xfId="16" applyNumberFormat="1" applyFont="1" applyBorder="1">
      <alignment/>
      <protection/>
    </xf>
    <xf numFmtId="176" fontId="21" fillId="0" borderId="1" xfId="16" applyNumberFormat="1" applyFont="1" applyBorder="1">
      <alignment/>
      <protection/>
    </xf>
    <xf numFmtId="176" fontId="22" fillId="0" borderId="1" xfId="16" applyNumberFormat="1" applyFont="1" applyBorder="1">
      <alignment/>
      <protection/>
    </xf>
    <xf numFmtId="41" fontId="20" fillId="0" borderId="1" xfId="16" applyFont="1" applyBorder="1">
      <alignment/>
      <protection/>
    </xf>
    <xf numFmtId="41" fontId="21" fillId="0" borderId="1" xfId="16" applyFont="1" applyBorder="1">
      <alignment/>
      <protection/>
    </xf>
    <xf numFmtId="12" fontId="22" fillId="0" borderId="1" xfId="16" applyNumberFormat="1" applyFont="1" applyBorder="1" applyAlignment="1">
      <alignment horizontal="center" vertical="center"/>
      <protection/>
    </xf>
    <xf numFmtId="41" fontId="21" fillId="0" borderId="1" xfId="16" applyFont="1" applyBorder="1" applyAlignment="1">
      <alignment horizontal="center" vertical="center"/>
      <protection/>
    </xf>
    <xf numFmtId="41" fontId="19" fillId="0" borderId="0" xfId="16" applyFont="1" applyAlignment="1">
      <alignment horizontal="center"/>
      <protection/>
    </xf>
    <xf numFmtId="41" fontId="1" fillId="0" borderId="0" xfId="16" applyFont="1" applyAlignment="1">
      <alignment horizontal="center"/>
      <protection/>
    </xf>
    <xf numFmtId="41" fontId="3" fillId="0" borderId="0" xfId="16" applyFont="1" applyAlignment="1">
      <alignment horizontal="left"/>
      <protection/>
    </xf>
    <xf numFmtId="41" fontId="4" fillId="0" borderId="0" xfId="16" applyFont="1" applyAlignment="1">
      <alignment horizontal="left"/>
      <protection/>
    </xf>
    <xf numFmtId="41" fontId="12" fillId="0" borderId="4" xfId="16" applyFont="1" applyBorder="1" applyAlignment="1">
      <alignment horizontal="center"/>
      <protection/>
    </xf>
    <xf numFmtId="41" fontId="12" fillId="0" borderId="2" xfId="16" applyFont="1" applyBorder="1" applyAlignment="1">
      <alignment horizontal="center"/>
      <protection/>
    </xf>
    <xf numFmtId="41" fontId="12" fillId="0" borderId="3" xfId="16" applyFont="1" applyBorder="1" applyAlignment="1">
      <alignment horizontal="center"/>
      <protection/>
    </xf>
    <xf numFmtId="41" fontId="5" fillId="0" borderId="4" xfId="16" applyFont="1" applyBorder="1" applyAlignment="1">
      <alignment horizontal="left"/>
      <protection/>
    </xf>
    <xf numFmtId="41" fontId="5" fillId="0" borderId="2" xfId="16" applyFont="1" applyBorder="1" applyAlignment="1">
      <alignment horizontal="left"/>
      <protection/>
    </xf>
    <xf numFmtId="41" fontId="5" fillId="0" borderId="3" xfId="16" applyFont="1" applyBorder="1" applyAlignment="1">
      <alignment horizontal="left"/>
      <protection/>
    </xf>
    <xf numFmtId="176" fontId="5" fillId="0" borderId="5" xfId="16" applyNumberFormat="1" applyFont="1" applyBorder="1" applyAlignment="1">
      <alignment horizontal="center" vertical="top" wrapText="1"/>
      <protection/>
    </xf>
    <xf numFmtId="176" fontId="5" fillId="0" borderId="6" xfId="16" applyNumberFormat="1" applyFont="1" applyBorder="1" applyAlignment="1">
      <alignment horizontal="center" vertical="top" wrapText="1"/>
      <protection/>
    </xf>
    <xf numFmtId="176" fontId="5" fillId="0" borderId="7" xfId="16" applyNumberFormat="1" applyFont="1" applyBorder="1" applyAlignment="1">
      <alignment horizontal="center" vertical="top" wrapText="1"/>
      <protection/>
    </xf>
    <xf numFmtId="176" fontId="5" fillId="0" borderId="8" xfId="16" applyNumberFormat="1" applyFont="1" applyBorder="1" applyAlignment="1">
      <alignment horizontal="center" vertical="top" wrapText="1"/>
      <protection/>
    </xf>
    <xf numFmtId="176" fontId="5" fillId="0" borderId="9" xfId="16" applyNumberFormat="1" applyFont="1" applyBorder="1" applyAlignment="1">
      <alignment horizontal="center" vertical="top" wrapText="1"/>
      <protection/>
    </xf>
    <xf numFmtId="176" fontId="5" fillId="0" borderId="10" xfId="16" applyNumberFormat="1" applyFont="1" applyBorder="1" applyAlignment="1">
      <alignment horizontal="center" vertical="top" wrapText="1"/>
      <protection/>
    </xf>
    <xf numFmtId="176" fontId="5" fillId="0" borderId="11" xfId="16" applyNumberFormat="1" applyFont="1" applyBorder="1" applyAlignment="1">
      <alignment horizontal="center" vertical="top" wrapText="1"/>
      <protection/>
    </xf>
    <xf numFmtId="41" fontId="5" fillId="0" borderId="5" xfId="16" applyFont="1" applyBorder="1" applyAlignment="1">
      <alignment horizontal="center" vertical="top" wrapText="1"/>
      <protection/>
    </xf>
    <xf numFmtId="41" fontId="5" fillId="0" borderId="7" xfId="16" applyFont="1" applyBorder="1" applyAlignment="1">
      <alignment horizontal="center" vertical="top" wrapText="1"/>
      <protection/>
    </xf>
    <xf numFmtId="41" fontId="9" fillId="0" borderId="1" xfId="16" applyFont="1" applyBorder="1" applyAlignment="1">
      <alignment horizontal="center"/>
      <protection/>
    </xf>
    <xf numFmtId="41" fontId="16" fillId="0" borderId="4" xfId="16" applyFont="1" applyBorder="1" applyAlignment="1">
      <alignment horizontal="center"/>
      <protection/>
    </xf>
    <xf numFmtId="41" fontId="16" fillId="0" borderId="2" xfId="16" applyFont="1" applyBorder="1" applyAlignment="1">
      <alignment horizontal="center"/>
      <protection/>
    </xf>
    <xf numFmtId="41" fontId="16" fillId="0" borderId="3" xfId="16" applyFont="1" applyBorder="1" applyAlignment="1">
      <alignment horizontal="center"/>
      <protection/>
    </xf>
    <xf numFmtId="176" fontId="4" fillId="0" borderId="0" xfId="16" applyNumberFormat="1" applyFont="1" applyAlignment="1">
      <alignment horizontal="left"/>
      <protection/>
    </xf>
    <xf numFmtId="176" fontId="5" fillId="0" borderId="1" xfId="16" applyNumberFormat="1" applyFont="1" applyBorder="1" applyAlignment="1">
      <alignment horizontal="center" vertical="top" wrapText="1"/>
      <protection/>
    </xf>
    <xf numFmtId="176" fontId="5" fillId="0" borderId="1" xfId="16" applyNumberFormat="1" applyFont="1" applyBorder="1" applyAlignment="1">
      <alignment horizontal="center" vertical="top"/>
      <protection/>
    </xf>
    <xf numFmtId="176" fontId="5" fillId="0" borderId="1" xfId="16" applyNumberFormat="1" applyFont="1" applyBorder="1" applyAlignment="1">
      <alignment horizontal="left"/>
      <protection/>
    </xf>
    <xf numFmtId="176" fontId="9" fillId="0" borderId="4" xfId="16" applyNumberFormat="1" applyFont="1" applyBorder="1" applyAlignment="1">
      <alignment horizontal="center"/>
      <protection/>
    </xf>
    <xf numFmtId="176" fontId="9" fillId="0" borderId="2" xfId="16" applyNumberFormat="1" applyFont="1" applyBorder="1" applyAlignment="1">
      <alignment horizontal="center"/>
      <protection/>
    </xf>
    <xf numFmtId="176" fontId="9" fillId="0" borderId="3" xfId="16" applyNumberFormat="1" applyFont="1" applyBorder="1" applyAlignment="1">
      <alignment horizontal="center"/>
      <protection/>
    </xf>
    <xf numFmtId="176" fontId="16" fillId="0" borderId="1" xfId="16" applyNumberFormat="1" applyFont="1" applyBorder="1" applyAlignment="1">
      <alignment horizontal="center"/>
      <protection/>
    </xf>
    <xf numFmtId="176" fontId="12" fillId="0" borderId="1" xfId="16" applyNumberFormat="1" applyFont="1" applyBorder="1" applyAlignment="1">
      <alignment horizontal="center"/>
      <protection/>
    </xf>
    <xf numFmtId="176" fontId="5" fillId="0" borderId="8" xfId="16" applyNumberFormat="1" applyFont="1" applyBorder="1" applyAlignment="1">
      <alignment horizontal="center" vertical="top"/>
      <protection/>
    </xf>
    <xf numFmtId="176" fontId="5" fillId="0" borderId="9" xfId="16" applyNumberFormat="1" applyFont="1" applyBorder="1" applyAlignment="1">
      <alignment horizontal="center" vertical="top"/>
      <protection/>
    </xf>
    <xf numFmtId="176" fontId="5" fillId="0" borderId="10" xfId="16" applyNumberFormat="1" applyFont="1" applyBorder="1" applyAlignment="1">
      <alignment horizontal="center" vertical="top"/>
      <protection/>
    </xf>
    <xf numFmtId="176" fontId="5" fillId="0" borderId="11" xfId="16" applyNumberFormat="1" applyFont="1" applyBorder="1" applyAlignment="1">
      <alignment horizontal="center" vertical="top"/>
      <protection/>
    </xf>
    <xf numFmtId="176" fontId="5" fillId="0" borderId="4" xfId="16" applyNumberFormat="1" applyFont="1" applyBorder="1" applyAlignment="1">
      <alignment horizontal="left"/>
      <protection/>
    </xf>
    <xf numFmtId="176" fontId="5" fillId="0" borderId="2" xfId="16" applyNumberFormat="1" applyFont="1" applyBorder="1" applyAlignment="1">
      <alignment horizontal="left"/>
      <protection/>
    </xf>
    <xf numFmtId="176" fontId="5" fillId="0" borderId="3" xfId="16" applyNumberFormat="1" applyFont="1" applyBorder="1" applyAlignment="1">
      <alignment horizontal="left"/>
      <protection/>
    </xf>
    <xf numFmtId="41" fontId="7" fillId="0" borderId="4" xfId="16" applyFont="1" applyBorder="1" applyAlignment="1">
      <alignment horizontal="center"/>
      <protection/>
    </xf>
    <xf numFmtId="41" fontId="7" fillId="0" borderId="2" xfId="16" applyFont="1" applyBorder="1" applyAlignment="1">
      <alignment horizontal="center"/>
      <protection/>
    </xf>
    <xf numFmtId="41" fontId="7" fillId="0" borderId="3" xfId="16" applyFont="1" applyBorder="1" applyAlignment="1">
      <alignment horizontal="center"/>
      <protection/>
    </xf>
    <xf numFmtId="41" fontId="9" fillId="0" borderId="4" xfId="16" applyFont="1" applyBorder="1" applyAlignment="1">
      <alignment horizontal="center"/>
      <protection/>
    </xf>
    <xf numFmtId="41" fontId="9" fillId="0" borderId="2" xfId="16" applyFont="1" applyBorder="1" applyAlignment="1">
      <alignment horizontal="center"/>
      <protection/>
    </xf>
    <xf numFmtId="41" fontId="9" fillId="0" borderId="3" xfId="16" applyFont="1" applyBorder="1" applyAlignment="1">
      <alignment horizontal="center"/>
      <protection/>
    </xf>
  </cellXfs>
  <cellStyles count="8">
    <cellStyle name="Normal" xfId="0"/>
    <cellStyle name="一般_Sheet1" xfId="15"/>
    <cellStyle name="一般_Sheet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F36" sqref="F36"/>
    </sheetView>
  </sheetViews>
  <sheetFormatPr defaultColWidth="9.00390625" defaultRowHeight="16.5"/>
  <cols>
    <col min="1" max="1" width="4.375" style="114" customWidth="1"/>
    <col min="2" max="2" width="2.625" style="114" customWidth="1"/>
    <col min="3" max="3" width="2.75390625" style="114" customWidth="1"/>
    <col min="4" max="4" width="8.00390625" style="114" customWidth="1"/>
    <col min="5" max="5" width="9.50390625" style="114" customWidth="1"/>
    <col min="6" max="16384" width="9.00390625" style="114" customWidth="1"/>
  </cols>
  <sheetData>
    <row r="1" spans="1:16" ht="34.5" customHeight="1">
      <c r="A1" s="125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9.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</row>
    <row r="3" spans="1:16" ht="16.5">
      <c r="A3" s="127" t="s">
        <v>45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6.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.5">
      <c r="A5" s="128" t="s">
        <v>70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6.5">
      <c r="A6" s="128" t="s">
        <v>46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ht="16.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6.5">
      <c r="A8" s="142" t="s">
        <v>57</v>
      </c>
      <c r="B8" s="132" t="s">
        <v>47</v>
      </c>
      <c r="C8" s="133"/>
      <c r="D8" s="134"/>
      <c r="E8" s="144" t="s">
        <v>65</v>
      </c>
      <c r="F8" s="144"/>
      <c r="G8" s="144"/>
      <c r="H8" s="144"/>
      <c r="I8" s="145" t="s">
        <v>64</v>
      </c>
      <c r="J8" s="146"/>
      <c r="K8" s="146"/>
      <c r="L8" s="147"/>
      <c r="M8" s="129" t="s">
        <v>63</v>
      </c>
      <c r="N8" s="130"/>
      <c r="O8" s="130"/>
      <c r="P8" s="131"/>
    </row>
    <row r="9" spans="1:16" ht="16.5">
      <c r="A9" s="143"/>
      <c r="B9" s="132" t="s">
        <v>69</v>
      </c>
      <c r="C9" s="133"/>
      <c r="D9" s="134"/>
      <c r="E9" s="77">
        <v>0</v>
      </c>
      <c r="F9" s="28" t="s">
        <v>38</v>
      </c>
      <c r="G9" s="28" t="s">
        <v>62</v>
      </c>
      <c r="H9" s="28">
        <v>1</v>
      </c>
      <c r="I9" s="77">
        <v>0</v>
      </c>
      <c r="J9" s="96" t="s">
        <v>38</v>
      </c>
      <c r="K9" s="96" t="s">
        <v>39</v>
      </c>
      <c r="L9" s="96" t="s">
        <v>40</v>
      </c>
      <c r="M9" s="77">
        <v>0</v>
      </c>
      <c r="N9" s="115" t="s">
        <v>61</v>
      </c>
      <c r="O9" s="116" t="s">
        <v>39</v>
      </c>
      <c r="P9" s="116" t="s">
        <v>40</v>
      </c>
    </row>
    <row r="10" spans="1:16" ht="17.25">
      <c r="A10" s="135" t="s">
        <v>48</v>
      </c>
      <c r="B10" s="138" t="s">
        <v>49</v>
      </c>
      <c r="C10" s="139"/>
      <c r="D10" s="117" t="s">
        <v>50</v>
      </c>
      <c r="E10" s="118">
        <f>'特殊計算式'!G10</f>
        <v>23250</v>
      </c>
      <c r="F10" s="118">
        <f>'特殊計算式'!J10</f>
        <v>19375</v>
      </c>
      <c r="G10" s="118">
        <f>'特殊計算式'!L10</f>
        <v>15500</v>
      </c>
      <c r="H10" s="118">
        <f>'特殊計算式'!N10</f>
        <v>11625</v>
      </c>
      <c r="I10" s="119">
        <f>'特殊計算式'!Q10</f>
        <v>18995</v>
      </c>
      <c r="J10" s="119">
        <f>'特殊計算式'!U10</f>
        <v>16072</v>
      </c>
      <c r="K10" s="119">
        <f>'特殊計算式'!Y10</f>
        <v>13148.333333333334</v>
      </c>
      <c r="L10" s="119">
        <f>'特殊計算式'!AA10</f>
        <v>10225</v>
      </c>
      <c r="M10" s="120">
        <f>'特殊計算式'!AD10</f>
        <v>17656</v>
      </c>
      <c r="N10" s="120">
        <f>'特殊計算式'!AI10</f>
        <v>14419</v>
      </c>
      <c r="O10" s="120">
        <f>'特殊計算式'!AL10</f>
        <v>11182</v>
      </c>
      <c r="P10" s="120">
        <f>'特殊計算式'!AM10</f>
        <v>7945</v>
      </c>
    </row>
    <row r="11" spans="1:16" ht="17.25">
      <c r="A11" s="136"/>
      <c r="B11" s="140"/>
      <c r="C11" s="141"/>
      <c r="D11" s="117" t="s">
        <v>51</v>
      </c>
      <c r="E11" s="118">
        <v>0</v>
      </c>
      <c r="F11" s="118">
        <f>'特殊計算式'!J11</f>
        <v>3875</v>
      </c>
      <c r="G11" s="118">
        <f>'特殊計算式'!L11</f>
        <v>7750</v>
      </c>
      <c r="H11" s="118">
        <f>'特殊計算式'!N11</f>
        <v>11625</v>
      </c>
      <c r="I11" s="119">
        <v>0</v>
      </c>
      <c r="J11" s="119">
        <f>'特殊計算式'!U11</f>
        <v>2923</v>
      </c>
      <c r="K11" s="119">
        <f>'特殊計算式'!Y11</f>
        <v>5846.666666666666</v>
      </c>
      <c r="L11" s="119">
        <f>'特殊計算式'!AA11</f>
        <v>8770</v>
      </c>
      <c r="M11" s="120">
        <v>0</v>
      </c>
      <c r="N11" s="120">
        <f>'特殊計算式'!AI11</f>
        <v>3237</v>
      </c>
      <c r="O11" s="120">
        <f>'特殊計算式'!AL11</f>
        <v>6474</v>
      </c>
      <c r="P11" s="120">
        <f>'特殊計算式'!AM11</f>
        <v>9711</v>
      </c>
    </row>
    <row r="12" spans="1:16" ht="17.25">
      <c r="A12" s="136"/>
      <c r="B12" s="138" t="s">
        <v>52</v>
      </c>
      <c r="C12" s="139"/>
      <c r="D12" s="117" t="s">
        <v>50</v>
      </c>
      <c r="E12" s="118">
        <f>'特殊計算式'!G12</f>
        <v>19375</v>
      </c>
      <c r="F12" s="118">
        <f>'特殊計算式'!J12</f>
        <v>16145.666666666666</v>
      </c>
      <c r="G12" s="118">
        <f>'特殊計算式'!L12</f>
        <v>12916</v>
      </c>
      <c r="H12" s="118">
        <f>'特殊計算式'!N12</f>
        <v>9686.725</v>
      </c>
      <c r="I12" s="119">
        <f>'特殊計算式'!Q12</f>
        <v>15196</v>
      </c>
      <c r="J12" s="119">
        <f>'特殊計算式'!U12</f>
        <v>12858</v>
      </c>
      <c r="K12" s="119">
        <f>'特殊計算式'!Y12</f>
        <v>10518.082</v>
      </c>
      <c r="L12" s="119">
        <f>'特殊計算式'!AA12</f>
        <v>8180</v>
      </c>
      <c r="M12" s="120">
        <f>'特殊計算式'!AD12</f>
        <v>14124.800000000001</v>
      </c>
      <c r="N12" s="120">
        <f>'特殊計算式'!AI12</f>
        <v>11535.800000000001</v>
      </c>
      <c r="O12" s="120">
        <f>'特殊計算式'!AL12</f>
        <v>8945.800000000001</v>
      </c>
      <c r="P12" s="120">
        <f>'特殊計算式'!AM12</f>
        <v>6355.800000000001</v>
      </c>
    </row>
    <row r="13" spans="1:16" ht="17.25">
      <c r="A13" s="137"/>
      <c r="B13" s="140"/>
      <c r="C13" s="141"/>
      <c r="D13" s="117" t="s">
        <v>51</v>
      </c>
      <c r="E13" s="118">
        <v>0</v>
      </c>
      <c r="F13" s="118">
        <f>'特殊計算式'!J13</f>
        <v>3229.3333333333335</v>
      </c>
      <c r="G13" s="118">
        <f>'特殊計算式'!L13</f>
        <v>6459</v>
      </c>
      <c r="H13" s="118">
        <f>'特殊計算式'!N13</f>
        <v>9688.275</v>
      </c>
      <c r="I13" s="119">
        <v>0</v>
      </c>
      <c r="J13" s="119">
        <f>'特殊計算式'!U13</f>
        <v>2338</v>
      </c>
      <c r="K13" s="119">
        <f>'特殊計算式'!Y13</f>
        <v>4677.918</v>
      </c>
      <c r="L13" s="119">
        <f>'特殊計算式'!AA13</f>
        <v>7016</v>
      </c>
      <c r="M13" s="120">
        <v>0</v>
      </c>
      <c r="N13" s="120">
        <f>'特殊計算式'!AI13</f>
        <v>2589</v>
      </c>
      <c r="O13" s="120">
        <f>'特殊計算式'!AL13</f>
        <v>5179</v>
      </c>
      <c r="P13" s="120">
        <f>'特殊計算式'!AM13</f>
        <v>7769</v>
      </c>
    </row>
    <row r="14" spans="1:16" ht="17.25">
      <c r="A14" s="135" t="s">
        <v>53</v>
      </c>
      <c r="B14" s="138" t="s">
        <v>49</v>
      </c>
      <c r="C14" s="139"/>
      <c r="D14" s="117" t="s">
        <v>50</v>
      </c>
      <c r="E14" s="118">
        <f>'特殊計算式'!G14</f>
        <v>13950</v>
      </c>
      <c r="F14" s="118">
        <f>'特殊計算式'!J14</f>
        <v>11625</v>
      </c>
      <c r="G14" s="118">
        <f>'特殊計算式'!L14</f>
        <v>9300</v>
      </c>
      <c r="H14" s="118">
        <f>'特殊計算式'!N14</f>
        <v>6975</v>
      </c>
      <c r="I14" s="119">
        <f>'特殊計算式'!Q14</f>
        <v>11397</v>
      </c>
      <c r="J14" s="119">
        <f>'特殊計算式'!U14</f>
        <v>9643</v>
      </c>
      <c r="K14" s="119">
        <f>'特殊計算式'!Y14</f>
        <v>7889</v>
      </c>
      <c r="L14" s="119">
        <f>'特殊計算式'!AA14</f>
        <v>6135</v>
      </c>
      <c r="M14" s="120">
        <f>'特殊計算式'!AD14</f>
        <v>13242</v>
      </c>
      <c r="N14" s="120">
        <f>'特殊計算式'!AI14</f>
        <v>10815</v>
      </c>
      <c r="O14" s="120">
        <f>'特殊計算式'!AL14</f>
        <v>8386.888439999999</v>
      </c>
      <c r="P14" s="120">
        <f>'特殊計算式'!AM14</f>
        <v>5959</v>
      </c>
    </row>
    <row r="15" spans="1:16" ht="17.25">
      <c r="A15" s="136"/>
      <c r="B15" s="140"/>
      <c r="C15" s="141"/>
      <c r="D15" s="117" t="s">
        <v>51</v>
      </c>
      <c r="E15" s="118">
        <v>0</v>
      </c>
      <c r="F15" s="118">
        <f>'特殊計算式'!J15</f>
        <v>2325</v>
      </c>
      <c r="G15" s="118">
        <f>'特殊計算式'!L15</f>
        <v>4650</v>
      </c>
      <c r="H15" s="118">
        <f>'特殊計算式'!N15</f>
        <v>6975</v>
      </c>
      <c r="I15" s="119">
        <v>0</v>
      </c>
      <c r="J15" s="119">
        <f>'特殊計算式'!U15</f>
        <v>1754</v>
      </c>
      <c r="K15" s="119">
        <f>'特殊計算式'!Y15</f>
        <v>3508</v>
      </c>
      <c r="L15" s="119">
        <f>'特殊計算式'!AA15</f>
        <v>5262</v>
      </c>
      <c r="M15" s="120">
        <v>0</v>
      </c>
      <c r="N15" s="120">
        <f>'特殊計算式'!AI15</f>
        <v>2427</v>
      </c>
      <c r="O15" s="120">
        <f>'特殊計算式'!AL15</f>
        <v>4855.11156</v>
      </c>
      <c r="P15" s="120">
        <f>'特殊計算式'!AM15</f>
        <v>7283</v>
      </c>
    </row>
    <row r="16" spans="1:16" ht="17.25">
      <c r="A16" s="136"/>
      <c r="B16" s="138" t="s">
        <v>52</v>
      </c>
      <c r="C16" s="139"/>
      <c r="D16" s="117" t="s">
        <v>50</v>
      </c>
      <c r="E16" s="118">
        <f>'特殊計算式'!G16</f>
        <v>11625</v>
      </c>
      <c r="F16" s="118">
        <f>'特殊計算式'!J16</f>
        <v>9687.333333333334</v>
      </c>
      <c r="G16" s="118">
        <f>'特殊計算式'!L16</f>
        <v>7750</v>
      </c>
      <c r="H16" s="118">
        <f>'特殊計算式'!N16</f>
        <v>5812.035</v>
      </c>
      <c r="I16" s="119">
        <f>'特殊計算式'!Q16</f>
        <v>9117.6</v>
      </c>
      <c r="J16" s="119">
        <f>'特殊計算式'!U16</f>
        <v>7714.828</v>
      </c>
      <c r="K16" s="119">
        <f>'特殊計算式'!Y16</f>
        <v>6310.653228000001</v>
      </c>
      <c r="L16" s="119">
        <f>'特殊計算式'!AA16</f>
        <v>4908</v>
      </c>
      <c r="M16" s="120">
        <f>'特殊計算式'!AD16</f>
        <v>10593.6</v>
      </c>
      <c r="N16" s="120">
        <f>'特殊計算式'!AI16</f>
        <v>8651.6</v>
      </c>
      <c r="O16" s="120">
        <f>'特殊計算式'!AL16</f>
        <v>6709.759099999999</v>
      </c>
      <c r="P16" s="120">
        <f>'特殊計算式'!AM16</f>
        <v>4768</v>
      </c>
    </row>
    <row r="17" spans="1:16" ht="17.25">
      <c r="A17" s="137"/>
      <c r="B17" s="140"/>
      <c r="C17" s="141"/>
      <c r="D17" s="117" t="s">
        <v>51</v>
      </c>
      <c r="E17" s="118">
        <v>0</v>
      </c>
      <c r="F17" s="118">
        <f>'特殊計算式'!J17</f>
        <v>1937.6666666666667</v>
      </c>
      <c r="G17" s="118">
        <f>'特殊計算式'!L17</f>
        <v>3875</v>
      </c>
      <c r="H17" s="118">
        <f>'特殊計算式'!N17</f>
        <v>5812.965</v>
      </c>
      <c r="I17" s="119">
        <v>0</v>
      </c>
      <c r="J17" s="119">
        <f>'特殊計算式'!U17</f>
        <v>1402.772</v>
      </c>
      <c r="K17" s="119">
        <f>'特殊計算式'!Y17</f>
        <v>2806.946772</v>
      </c>
      <c r="L17" s="119">
        <f>'特殊計算式'!AA17</f>
        <v>4209.6</v>
      </c>
      <c r="M17" s="120">
        <v>0</v>
      </c>
      <c r="N17" s="120">
        <f>'特殊計算式'!AI17</f>
        <v>1942</v>
      </c>
      <c r="O17" s="120">
        <f>'特殊計算式'!AL17</f>
        <v>3883.840900000001</v>
      </c>
      <c r="P17" s="120">
        <f>'特殊計算式'!AM17</f>
        <v>5826</v>
      </c>
    </row>
    <row r="18" spans="1:16" ht="16.5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6.5">
      <c r="A19" s="148" t="s">
        <v>71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</row>
    <row r="20" spans="1:16" ht="16.5">
      <c r="A20" s="148" t="s">
        <v>54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</row>
    <row r="21" spans="1:16" ht="16.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6.5">
      <c r="A22" s="135" t="s">
        <v>58</v>
      </c>
      <c r="B22" s="132" t="s">
        <v>47</v>
      </c>
      <c r="C22" s="133"/>
      <c r="D22" s="134"/>
      <c r="E22" s="144" t="s">
        <v>66</v>
      </c>
      <c r="F22" s="144"/>
      <c r="G22" s="144"/>
      <c r="H22" s="144"/>
      <c r="I22" s="145" t="s">
        <v>67</v>
      </c>
      <c r="J22" s="146"/>
      <c r="K22" s="146"/>
      <c r="L22" s="147"/>
      <c r="M22" s="129" t="s">
        <v>68</v>
      </c>
      <c r="N22" s="130"/>
      <c r="O22" s="130"/>
      <c r="P22" s="131"/>
    </row>
    <row r="23" spans="1:16" ht="16.5">
      <c r="A23" s="137"/>
      <c r="B23" s="132" t="s">
        <v>60</v>
      </c>
      <c r="C23" s="133"/>
      <c r="D23" s="134"/>
      <c r="E23" s="77">
        <v>0</v>
      </c>
      <c r="F23" s="28" t="s">
        <v>38</v>
      </c>
      <c r="G23" s="28" t="s">
        <v>62</v>
      </c>
      <c r="H23" s="28">
        <v>1</v>
      </c>
      <c r="I23" s="77">
        <v>0</v>
      </c>
      <c r="J23" s="96" t="s">
        <v>38</v>
      </c>
      <c r="K23" s="96" t="s">
        <v>39</v>
      </c>
      <c r="L23" s="96" t="s">
        <v>40</v>
      </c>
      <c r="M23" s="77">
        <v>0</v>
      </c>
      <c r="N23" s="115" t="s">
        <v>61</v>
      </c>
      <c r="O23" s="116" t="s">
        <v>39</v>
      </c>
      <c r="P23" s="116" t="s">
        <v>40</v>
      </c>
    </row>
    <row r="24" spans="1:16" ht="17.25">
      <c r="A24" s="135" t="s">
        <v>48</v>
      </c>
      <c r="B24" s="138" t="s">
        <v>49</v>
      </c>
      <c r="C24" s="139"/>
      <c r="D24" s="117" t="s">
        <v>50</v>
      </c>
      <c r="E24" s="118">
        <f>'特殊計算式'!G24</f>
        <v>19375</v>
      </c>
      <c r="F24" s="118">
        <f>'特殊計算式'!J24</f>
        <v>16145.833333333334</v>
      </c>
      <c r="G24" s="118">
        <f>'特殊計算式'!L24</f>
        <v>12916.34375</v>
      </c>
      <c r="H24" s="118">
        <f>'特殊計算式'!N24</f>
        <v>9686.725</v>
      </c>
      <c r="I24" s="119">
        <f>'特殊計算式'!Q24</f>
        <v>15196</v>
      </c>
      <c r="J24" s="119">
        <f>'特殊計算式'!U24</f>
        <v>12857.6</v>
      </c>
      <c r="K24" s="119">
        <f>'特殊計算式'!Y24</f>
        <v>10518.082</v>
      </c>
      <c r="L24" s="119">
        <f>'特殊計算式'!AA24</f>
        <v>8180</v>
      </c>
      <c r="M24" s="120">
        <f>'特殊計算式'!AD24</f>
        <v>14124.800000000001</v>
      </c>
      <c r="N24" s="120">
        <f>'特殊計算式'!AG24</f>
        <v>11536</v>
      </c>
      <c r="O24" s="120">
        <f>'特殊計算式'!AJ24</f>
        <v>8946</v>
      </c>
      <c r="P24" s="120">
        <f>'特殊計算式'!AM24</f>
        <v>6356</v>
      </c>
    </row>
    <row r="25" spans="1:16" ht="17.25">
      <c r="A25" s="136"/>
      <c r="B25" s="140"/>
      <c r="C25" s="141"/>
      <c r="D25" s="117" t="s">
        <v>51</v>
      </c>
      <c r="E25" s="118">
        <v>0</v>
      </c>
      <c r="F25" s="118">
        <f>'特殊計算式'!J25</f>
        <v>3229.1666666666665</v>
      </c>
      <c r="G25" s="118">
        <f>'特殊計算式'!L25</f>
        <v>6458.72076875</v>
      </c>
      <c r="H25" s="118">
        <f>'特殊計算式'!N25</f>
        <v>9688.275</v>
      </c>
      <c r="I25" s="119">
        <v>0</v>
      </c>
      <c r="J25" s="119">
        <f>'特殊計算式'!U25</f>
        <v>2338.3999999999996</v>
      </c>
      <c r="K25" s="119">
        <f>'特殊計算式'!Y25</f>
        <v>4677.918</v>
      </c>
      <c r="L25" s="119">
        <f>'特殊計算式'!AA25</f>
        <v>7016</v>
      </c>
      <c r="M25" s="120">
        <v>0</v>
      </c>
      <c r="N25" s="120">
        <f>'特殊計算式'!AG25</f>
        <v>2588.800000000001</v>
      </c>
      <c r="O25" s="120">
        <f>'特殊計算式'!AJ25</f>
        <v>5178.800000000001</v>
      </c>
      <c r="P25" s="120">
        <f>'特殊計算式'!AM25</f>
        <v>7769</v>
      </c>
    </row>
    <row r="26" spans="1:16" ht="17.25">
      <c r="A26" s="136"/>
      <c r="B26" s="138" t="s">
        <v>52</v>
      </c>
      <c r="C26" s="139"/>
      <c r="D26" s="117" t="s">
        <v>50</v>
      </c>
      <c r="E26" s="118">
        <f>'特殊計算式'!G26</f>
        <v>9687.5</v>
      </c>
      <c r="F26" s="118">
        <f>'特殊計算式'!J26</f>
        <v>8072.8036133333335</v>
      </c>
      <c r="G26" s="118">
        <f>'特殊計算式'!L26</f>
        <v>6458.65625</v>
      </c>
      <c r="H26" s="118">
        <f>'特殊計算式'!N26</f>
        <v>4843.75</v>
      </c>
      <c r="I26" s="119">
        <f>'特殊計算式'!Q26</f>
        <v>7598</v>
      </c>
      <c r="J26" s="119">
        <f>'特殊計算式'!U26</f>
        <v>6428.8</v>
      </c>
      <c r="K26" s="119">
        <f>'特殊計算式'!Y26</f>
        <v>5259.333333333334</v>
      </c>
      <c r="L26" s="119">
        <f>'特殊計算式'!AA26</f>
        <v>4090</v>
      </c>
      <c r="M26" s="120">
        <f>'特殊計算式'!AD26</f>
        <v>7062.400000000001</v>
      </c>
      <c r="N26" s="120">
        <f>'特殊計算式'!AG26</f>
        <v>5768</v>
      </c>
      <c r="O26" s="120">
        <f>'特殊計算式'!AJ26</f>
        <v>4473</v>
      </c>
      <c r="P26" s="120">
        <f>'特殊計算式'!AM26</f>
        <v>3178</v>
      </c>
    </row>
    <row r="27" spans="1:16" ht="17.25">
      <c r="A27" s="137"/>
      <c r="B27" s="140"/>
      <c r="C27" s="141"/>
      <c r="D27" s="117" t="s">
        <v>51</v>
      </c>
      <c r="E27" s="118">
        <v>0</v>
      </c>
      <c r="F27" s="118">
        <f>'特殊計算式'!J27</f>
        <v>1614.6963866666665</v>
      </c>
      <c r="G27" s="118">
        <f>'特殊計算式'!L27</f>
        <v>3228.84375</v>
      </c>
      <c r="H27" s="118">
        <f>'特殊計算式'!N27</f>
        <v>4843.75</v>
      </c>
      <c r="I27" s="119">
        <v>0</v>
      </c>
      <c r="J27" s="119">
        <f>'特殊計算式'!U27</f>
        <v>1169.1999999999998</v>
      </c>
      <c r="K27" s="119">
        <f>'特殊計算式'!Y27</f>
        <v>2338.666666666666</v>
      </c>
      <c r="L27" s="119">
        <f>'特殊計算式'!AA27</f>
        <v>3508</v>
      </c>
      <c r="M27" s="120">
        <v>0</v>
      </c>
      <c r="N27" s="120">
        <f>'特殊計算式'!AG27</f>
        <v>1294.4000000000005</v>
      </c>
      <c r="O27" s="120">
        <f>'特殊計算式'!AJ27</f>
        <v>2589.4000000000005</v>
      </c>
      <c r="P27" s="120">
        <f>'特殊計算式'!AM27</f>
        <v>3884</v>
      </c>
    </row>
    <row r="28" spans="1:16" ht="17.25">
      <c r="A28" s="135" t="s">
        <v>53</v>
      </c>
      <c r="B28" s="138" t="s">
        <v>49</v>
      </c>
      <c r="C28" s="139"/>
      <c r="D28" s="117" t="s">
        <v>50</v>
      </c>
      <c r="E28" s="118">
        <f>'特殊計算式'!G28</f>
        <v>11625</v>
      </c>
      <c r="F28" s="118">
        <f>'特殊計算式'!J28</f>
        <v>9687.333333333334</v>
      </c>
      <c r="G28" s="118">
        <f>'特殊計算式'!L28</f>
        <v>7750</v>
      </c>
      <c r="H28" s="118">
        <f>'特殊計算式'!N28</f>
        <v>5812.035</v>
      </c>
      <c r="I28" s="119">
        <f>'特殊計算式'!Q28</f>
        <v>9117.6</v>
      </c>
      <c r="J28" s="119">
        <f>'特殊計算式'!U28</f>
        <v>7714.5599999999995</v>
      </c>
      <c r="K28" s="119">
        <f>'特殊計算式'!Y28</f>
        <v>6310.8492</v>
      </c>
      <c r="L28" s="119">
        <f>'特殊計算式'!AA28</f>
        <v>4908</v>
      </c>
      <c r="M28" s="120">
        <f>'特殊計算式'!AD28</f>
        <v>10593.6</v>
      </c>
      <c r="N28" s="120">
        <f>'特殊計算式'!AG28</f>
        <v>8652</v>
      </c>
      <c r="O28" s="120">
        <f>'特殊計算式'!AJ28</f>
        <v>6710</v>
      </c>
      <c r="P28" s="120">
        <f>'特殊計算式'!AM28</f>
        <v>4768</v>
      </c>
    </row>
    <row r="29" spans="1:16" ht="17.25">
      <c r="A29" s="136"/>
      <c r="B29" s="140"/>
      <c r="C29" s="141"/>
      <c r="D29" s="117" t="s">
        <v>51</v>
      </c>
      <c r="E29" s="118">
        <v>0</v>
      </c>
      <c r="F29" s="118">
        <f>'特殊計算式'!J29</f>
        <v>1937.6666666666665</v>
      </c>
      <c r="G29" s="118">
        <f>'特殊計算式'!L29</f>
        <v>3875</v>
      </c>
      <c r="H29" s="118">
        <f>'特殊計算式'!N29</f>
        <v>5812.965</v>
      </c>
      <c r="I29" s="119">
        <v>0</v>
      </c>
      <c r="J29" s="119">
        <f>'特殊計算式'!U29</f>
        <v>1403.0400000000009</v>
      </c>
      <c r="K29" s="119">
        <f>'特殊計算式'!Y29</f>
        <v>2806.7508000000007</v>
      </c>
      <c r="L29" s="119">
        <f>'特殊計算式'!AA29</f>
        <v>4209.599999999999</v>
      </c>
      <c r="M29" s="120">
        <v>0</v>
      </c>
      <c r="N29" s="120">
        <f>'特殊計算式'!AG29</f>
        <v>1941.6000000000004</v>
      </c>
      <c r="O29" s="120">
        <f>'特殊計算式'!AJ29</f>
        <v>3883.6000000000004</v>
      </c>
      <c r="P29" s="120">
        <f>'特殊計算式'!AM29</f>
        <v>5826</v>
      </c>
    </row>
    <row r="30" spans="1:16" ht="17.25">
      <c r="A30" s="136"/>
      <c r="B30" s="138" t="s">
        <v>52</v>
      </c>
      <c r="C30" s="139"/>
      <c r="D30" s="117" t="s">
        <v>50</v>
      </c>
      <c r="E30" s="118">
        <f>'特殊計算式'!G30</f>
        <v>5813</v>
      </c>
      <c r="F30" s="118">
        <f>'特殊計算式'!J30</f>
        <v>4844.0891599999995</v>
      </c>
      <c r="G30" s="118">
        <f>'特殊計算式'!L30</f>
        <v>3875.333333333333</v>
      </c>
      <c r="H30" s="118">
        <f>'特殊計算式'!N30</f>
        <v>2906.26748</v>
      </c>
      <c r="I30" s="119">
        <f>'特殊計算式'!Q30</f>
        <v>4558.8</v>
      </c>
      <c r="J30" s="119">
        <f>'特殊計算式'!U30</f>
        <v>3857.2000000000003</v>
      </c>
      <c r="K30" s="119">
        <f>'特殊計算式'!Y30</f>
        <v>3155.6000000000004</v>
      </c>
      <c r="L30" s="119">
        <f>'特殊計算式'!AA30</f>
        <v>2454</v>
      </c>
      <c r="M30" s="120">
        <f>'特殊計算式'!AD30</f>
        <v>5296.8</v>
      </c>
      <c r="N30" s="120">
        <f>'特殊計算式'!AG30</f>
        <v>4326</v>
      </c>
      <c r="O30" s="120">
        <f>'特殊計算式'!AJ30</f>
        <v>3355</v>
      </c>
      <c r="P30" s="120">
        <f>'特殊計算式'!AM30</f>
        <v>2384</v>
      </c>
    </row>
    <row r="31" spans="1:16" ht="17.25">
      <c r="A31" s="137"/>
      <c r="B31" s="140"/>
      <c r="C31" s="141"/>
      <c r="D31" s="117" t="s">
        <v>51</v>
      </c>
      <c r="E31" s="118">
        <v>0</v>
      </c>
      <c r="F31" s="118">
        <f>'特殊計算式'!J31</f>
        <v>968.91084</v>
      </c>
      <c r="G31" s="118">
        <f>'特殊計算式'!L31</f>
        <v>1937.666666666667</v>
      </c>
      <c r="H31" s="118">
        <f>'特殊計算式'!N31</f>
        <v>2906.73252</v>
      </c>
      <c r="I31" s="119">
        <v>0</v>
      </c>
      <c r="J31" s="119">
        <f>'特殊計算式'!U31</f>
        <v>701.5999999999999</v>
      </c>
      <c r="K31" s="119">
        <f>'特殊計算式'!Y31</f>
        <v>1403.1999999999998</v>
      </c>
      <c r="L31" s="119">
        <f>'特殊計算式'!AA31</f>
        <v>2104.8</v>
      </c>
      <c r="M31" s="120">
        <v>0</v>
      </c>
      <c r="N31" s="120">
        <f>'特殊計算式'!AG31</f>
        <v>970.8000000000002</v>
      </c>
      <c r="O31" s="120">
        <f>'特殊計算式'!AJ31</f>
        <v>1941.8000000000002</v>
      </c>
      <c r="P31" s="120">
        <f>'特殊計算式'!AM31</f>
        <v>2913</v>
      </c>
    </row>
    <row r="32" spans="1:16" ht="16.5">
      <c r="A32" s="7"/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6.5">
      <c r="A33" s="148" t="s">
        <v>72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</row>
    <row r="34" spans="1:16" ht="16.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6.5">
      <c r="A35" s="149" t="s">
        <v>59</v>
      </c>
      <c r="B35" s="132" t="s">
        <v>47</v>
      </c>
      <c r="C35" s="133"/>
      <c r="D35" s="134"/>
      <c r="E35" s="144" t="s">
        <v>65</v>
      </c>
      <c r="F35" s="144"/>
      <c r="G35" s="144"/>
      <c r="H35" s="144"/>
      <c r="I35" s="145" t="s">
        <v>64</v>
      </c>
      <c r="J35" s="146"/>
      <c r="K35" s="146"/>
      <c r="L35" s="147"/>
      <c r="M35" s="129" t="s">
        <v>63</v>
      </c>
      <c r="N35" s="130"/>
      <c r="O35" s="130"/>
      <c r="P35" s="131"/>
    </row>
    <row r="36" spans="1:16" ht="17.25">
      <c r="A36" s="149"/>
      <c r="B36" s="132" t="s">
        <v>60</v>
      </c>
      <c r="C36" s="133"/>
      <c r="D36" s="134"/>
      <c r="E36" s="118">
        <v>0</v>
      </c>
      <c r="F36" s="121" t="s">
        <v>38</v>
      </c>
      <c r="G36" s="121" t="s">
        <v>39</v>
      </c>
      <c r="H36" s="121">
        <v>1</v>
      </c>
      <c r="I36" s="118">
        <v>0</v>
      </c>
      <c r="J36" s="122" t="s">
        <v>38</v>
      </c>
      <c r="K36" s="122" t="s">
        <v>39</v>
      </c>
      <c r="L36" s="122" t="s">
        <v>40</v>
      </c>
      <c r="M36" s="118">
        <v>0</v>
      </c>
      <c r="N36" s="123" t="s">
        <v>61</v>
      </c>
      <c r="O36" s="124" t="s">
        <v>39</v>
      </c>
      <c r="P36" s="124" t="s">
        <v>40</v>
      </c>
    </row>
    <row r="37" spans="1:16" ht="17.25">
      <c r="A37" s="149" t="s">
        <v>48</v>
      </c>
      <c r="B37" s="150" t="s">
        <v>55</v>
      </c>
      <c r="C37" s="150"/>
      <c r="D37" s="117" t="s">
        <v>50</v>
      </c>
      <c r="E37" s="118">
        <f>'特殊計算式'!G37</f>
        <v>9687.5</v>
      </c>
      <c r="F37" s="118">
        <f>'特殊計算式'!J37</f>
        <v>8072.833333333334</v>
      </c>
      <c r="G37" s="118">
        <f>'特殊計算式'!L37</f>
        <v>6459</v>
      </c>
      <c r="H37" s="118">
        <f>'特殊計算式'!N37</f>
        <v>4844</v>
      </c>
      <c r="I37" s="119">
        <f>'特殊計算式'!Q37</f>
        <v>7598</v>
      </c>
      <c r="J37" s="119">
        <f>'特殊計算式'!U37</f>
        <v>6428.8</v>
      </c>
      <c r="K37" s="119">
        <f>'特殊計算式'!Y37</f>
        <v>5259.333333333334</v>
      </c>
      <c r="L37" s="119">
        <f>'特殊計算式'!AA37</f>
        <v>4090</v>
      </c>
      <c r="M37" s="120">
        <f>'特殊計算式'!AD37</f>
        <v>7061.935</v>
      </c>
      <c r="N37" s="120">
        <f>'特殊計算式'!AG37</f>
        <v>5768</v>
      </c>
      <c r="O37" s="120">
        <f>'特殊計算式'!AJ37</f>
        <v>4473</v>
      </c>
      <c r="P37" s="120">
        <f>'特殊計算式'!AM37</f>
        <v>3178</v>
      </c>
    </row>
    <row r="38" spans="1:16" ht="17.25">
      <c r="A38" s="149"/>
      <c r="B38" s="150"/>
      <c r="C38" s="150"/>
      <c r="D38" s="117" t="s">
        <v>51</v>
      </c>
      <c r="E38" s="118">
        <v>0</v>
      </c>
      <c r="F38" s="118">
        <f>'特殊計算式'!J38</f>
        <v>1614.6666666666665</v>
      </c>
      <c r="G38" s="118">
        <f>'特殊計算式'!L38</f>
        <v>3229</v>
      </c>
      <c r="H38" s="118">
        <f>'特殊計算式'!N38</f>
        <v>4844</v>
      </c>
      <c r="I38" s="119">
        <v>0</v>
      </c>
      <c r="J38" s="119">
        <f>'特殊計算式'!U38</f>
        <v>1169.1999999999998</v>
      </c>
      <c r="K38" s="119">
        <f>'特殊計算式'!Y38</f>
        <v>2338.666666666666</v>
      </c>
      <c r="L38" s="119">
        <f>'特殊計算式'!AA38</f>
        <v>3508</v>
      </c>
      <c r="M38" s="120">
        <v>0</v>
      </c>
      <c r="N38" s="120">
        <f>'特殊計算式'!AG38</f>
        <v>1294</v>
      </c>
      <c r="O38" s="120">
        <f>'特殊計算式'!AJ38</f>
        <v>2589</v>
      </c>
      <c r="P38" s="120">
        <f>'特殊計算式'!AM38</f>
        <v>3884</v>
      </c>
    </row>
    <row r="39" spans="1:16" ht="17.25">
      <c r="A39" s="149" t="s">
        <v>53</v>
      </c>
      <c r="B39" s="150" t="s">
        <v>55</v>
      </c>
      <c r="C39" s="150"/>
      <c r="D39" s="117" t="s">
        <v>50</v>
      </c>
      <c r="E39" s="118">
        <f>'特殊計算式'!G39</f>
        <v>5813</v>
      </c>
      <c r="F39" s="118">
        <f>'特殊計算式'!J39</f>
        <v>4844</v>
      </c>
      <c r="G39" s="118">
        <f>'特殊計算式'!L39</f>
        <v>3875</v>
      </c>
      <c r="H39" s="118">
        <f>'特殊計算式'!N39</f>
        <v>2906</v>
      </c>
      <c r="I39" s="119">
        <f>'特殊計算式'!Q39</f>
        <v>4558.8</v>
      </c>
      <c r="J39" s="119">
        <f>'特殊計算式'!U39</f>
        <v>3857.2000000000003</v>
      </c>
      <c r="K39" s="119">
        <f>'特殊計算式'!Y39</f>
        <v>3155.6000000000004</v>
      </c>
      <c r="L39" s="119">
        <f>'特殊計算式'!AA39</f>
        <v>2454</v>
      </c>
      <c r="M39" s="120">
        <f>'特殊計算式'!AD39</f>
        <v>5296.8</v>
      </c>
      <c r="N39" s="120">
        <f>'特殊計算式'!AG39</f>
        <v>4326</v>
      </c>
      <c r="O39" s="120">
        <f>'特殊計算式'!AJ39</f>
        <v>3355</v>
      </c>
      <c r="P39" s="120">
        <f>'特殊計算式'!AM39</f>
        <v>2384</v>
      </c>
    </row>
    <row r="40" spans="1:16" ht="17.25">
      <c r="A40" s="149"/>
      <c r="B40" s="150"/>
      <c r="C40" s="150"/>
      <c r="D40" s="117" t="s">
        <v>51</v>
      </c>
      <c r="E40" s="118">
        <v>0</v>
      </c>
      <c r="F40" s="118">
        <f>'特殊計算式'!J40</f>
        <v>969</v>
      </c>
      <c r="G40" s="118">
        <f>'特殊計算式'!L40</f>
        <v>1938</v>
      </c>
      <c r="H40" s="118">
        <f>'特殊計算式'!N40</f>
        <v>2907</v>
      </c>
      <c r="I40" s="119">
        <v>0</v>
      </c>
      <c r="J40" s="119">
        <f>'特殊計算式'!U40</f>
        <v>701.5999999999999</v>
      </c>
      <c r="K40" s="119">
        <f>'特殊計算式'!Y40</f>
        <v>1403.1999999999998</v>
      </c>
      <c r="L40" s="119">
        <f>'特殊計算式'!AA40</f>
        <v>2104.8</v>
      </c>
      <c r="M40" s="120">
        <v>0</v>
      </c>
      <c r="N40" s="120">
        <f>'特殊計算式'!AG40</f>
        <v>971</v>
      </c>
      <c r="O40" s="120">
        <f>'特殊計算式'!AJ40</f>
        <v>1942</v>
      </c>
      <c r="P40" s="120">
        <f>'特殊計算式'!AM40</f>
        <v>2913</v>
      </c>
    </row>
    <row r="41" ht="16.5">
      <c r="A41" s="113"/>
    </row>
  </sheetData>
  <sheetProtection password="CCF3" sheet="1" objects="1" scenarios="1"/>
  <mergeCells count="41">
    <mergeCell ref="A37:A38"/>
    <mergeCell ref="B37:C38"/>
    <mergeCell ref="A39:A40"/>
    <mergeCell ref="B39:C40"/>
    <mergeCell ref="A33:P33"/>
    <mergeCell ref="A35:A36"/>
    <mergeCell ref="B35:D35"/>
    <mergeCell ref="E35:H35"/>
    <mergeCell ref="I35:L35"/>
    <mergeCell ref="M35:P35"/>
    <mergeCell ref="B36:D36"/>
    <mergeCell ref="A24:A27"/>
    <mergeCell ref="B24:C25"/>
    <mergeCell ref="B26:C27"/>
    <mergeCell ref="A28:A31"/>
    <mergeCell ref="B28:C29"/>
    <mergeCell ref="B30:C31"/>
    <mergeCell ref="A20:P20"/>
    <mergeCell ref="A22:A23"/>
    <mergeCell ref="B22:D22"/>
    <mergeCell ref="E22:H22"/>
    <mergeCell ref="I22:L22"/>
    <mergeCell ref="M22:P22"/>
    <mergeCell ref="B23:D23"/>
    <mergeCell ref="A14:A17"/>
    <mergeCell ref="B14:C15"/>
    <mergeCell ref="B16:C17"/>
    <mergeCell ref="A19:P19"/>
    <mergeCell ref="M8:P8"/>
    <mergeCell ref="B9:D9"/>
    <mergeCell ref="A10:A13"/>
    <mergeCell ref="B10:C11"/>
    <mergeCell ref="B12:C13"/>
    <mergeCell ref="A8:A9"/>
    <mergeCell ref="B8:D8"/>
    <mergeCell ref="E8:H8"/>
    <mergeCell ref="I8:L8"/>
    <mergeCell ref="A1:P1"/>
    <mergeCell ref="A3:P3"/>
    <mergeCell ref="A5:P5"/>
    <mergeCell ref="A6:P6"/>
  </mergeCells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workbookViewId="0" topLeftCell="S1">
      <selection activeCell="V14" sqref="V14"/>
    </sheetView>
  </sheetViews>
  <sheetFormatPr defaultColWidth="9.00390625" defaultRowHeight="16.5"/>
  <cols>
    <col min="1" max="4" width="9.00390625" style="12" customWidth="1"/>
    <col min="5" max="5" width="6.75390625" style="12" hidden="1" customWidth="1"/>
    <col min="6" max="6" width="5.25390625" style="13" hidden="1" customWidth="1"/>
    <col min="7" max="8" width="6.75390625" style="12" bestFit="1" customWidth="1"/>
    <col min="9" max="9" width="5.25390625" style="20" bestFit="1" customWidth="1"/>
    <col min="10" max="10" width="6.75390625" style="12" bestFit="1" customWidth="1"/>
    <col min="11" max="11" width="5.00390625" style="20" bestFit="1" customWidth="1"/>
    <col min="12" max="12" width="7.625" style="12" bestFit="1" customWidth="1"/>
    <col min="13" max="13" width="5.00390625" style="20" bestFit="1" customWidth="1"/>
    <col min="14" max="14" width="7.625" style="13" bestFit="1" customWidth="1"/>
    <col min="15" max="15" width="7.00390625" style="13" bestFit="1" customWidth="1"/>
    <col min="16" max="16" width="6.875" style="13" bestFit="1" customWidth="1"/>
    <col min="17" max="17" width="9.125" style="12" bestFit="1" customWidth="1"/>
    <col min="18" max="18" width="6.75390625" style="12" bestFit="1" customWidth="1"/>
    <col min="19" max="19" width="5.25390625" style="13" bestFit="1" customWidth="1"/>
    <col min="20" max="20" width="5.625" style="20" bestFit="1" customWidth="1"/>
    <col min="21" max="21" width="7.625" style="12" bestFit="1" customWidth="1"/>
    <col min="22" max="22" width="7.50390625" style="12" bestFit="1" customWidth="1"/>
    <col min="23" max="23" width="5.50390625" style="12" bestFit="1" customWidth="1"/>
    <col min="24" max="24" width="7.50390625" style="20" bestFit="1" customWidth="1"/>
    <col min="25" max="25" width="9.125" style="12" bestFit="1" customWidth="1"/>
    <col min="26" max="26" width="9.125" style="13" customWidth="1"/>
    <col min="27" max="27" width="9.125" style="12" bestFit="1" customWidth="1"/>
    <col min="28" max="28" width="7.00390625" style="12" bestFit="1" customWidth="1"/>
    <col min="29" max="29" width="5.25390625" style="13" bestFit="1" customWidth="1"/>
    <col min="30" max="30" width="6.75390625" style="90" bestFit="1" customWidth="1"/>
    <col min="31" max="31" width="9.125" style="12" customWidth="1"/>
    <col min="32" max="32" width="7.50390625" style="20" bestFit="1" customWidth="1"/>
    <col min="33" max="33" width="6.75390625" style="20" bestFit="1" customWidth="1"/>
    <col min="34" max="34" width="6.75390625" style="69" customWidth="1"/>
    <col min="35" max="35" width="8.25390625" style="20" bestFit="1" customWidth="1"/>
    <col min="36" max="36" width="6.00390625" style="69" bestFit="1" customWidth="1"/>
    <col min="37" max="37" width="6.75390625" style="12" bestFit="1" customWidth="1"/>
    <col min="38" max="38" width="7.625" style="90" bestFit="1" customWidth="1"/>
    <col min="39" max="16384" width="9.00390625" style="12" customWidth="1"/>
  </cols>
  <sheetData>
    <row r="1" spans="1:39" ht="19.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</row>
    <row r="2" spans="1:39" ht="19.5">
      <c r="A2" s="2"/>
      <c r="B2" s="1"/>
      <c r="C2" s="1"/>
      <c r="D2" s="1"/>
      <c r="E2" s="1"/>
      <c r="F2" s="14"/>
      <c r="G2" s="1"/>
      <c r="H2" s="1"/>
      <c r="I2" s="17"/>
      <c r="J2" s="1"/>
      <c r="K2" s="17"/>
      <c r="L2" s="1"/>
      <c r="M2" s="17"/>
      <c r="N2" s="1"/>
      <c r="O2" s="1"/>
      <c r="P2" s="14"/>
      <c r="Q2" s="1"/>
      <c r="R2" s="1"/>
      <c r="S2" s="14"/>
      <c r="T2" s="17"/>
      <c r="U2" s="1"/>
      <c r="V2" s="1"/>
      <c r="W2" s="1"/>
      <c r="X2" s="17"/>
      <c r="Y2" s="1"/>
      <c r="Z2" s="14"/>
      <c r="AA2" s="1"/>
      <c r="AB2" s="1"/>
      <c r="AC2" s="14"/>
      <c r="AD2" s="1"/>
      <c r="AE2" s="1"/>
      <c r="AF2" s="17"/>
      <c r="AG2" s="17"/>
      <c r="AH2" s="91"/>
      <c r="AI2" s="70"/>
      <c r="AJ2" s="62"/>
      <c r="AK2" s="3"/>
      <c r="AL2" s="1"/>
      <c r="AM2" s="3"/>
    </row>
    <row r="3" spans="1:39" ht="16.5">
      <c r="A3" s="127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</row>
    <row r="4" spans="1:39" ht="16.5">
      <c r="A4" s="5"/>
      <c r="B4" s="4"/>
      <c r="C4" s="4"/>
      <c r="D4" s="4"/>
      <c r="E4" s="4"/>
      <c r="F4" s="15"/>
      <c r="G4" s="4"/>
      <c r="H4" s="4"/>
      <c r="I4" s="18"/>
      <c r="J4" s="4"/>
      <c r="K4" s="18"/>
      <c r="L4" s="4"/>
      <c r="M4" s="18"/>
      <c r="N4" s="4"/>
      <c r="O4" s="4"/>
      <c r="P4" s="15"/>
      <c r="Q4" s="4"/>
      <c r="R4" s="4"/>
      <c r="S4" s="15"/>
      <c r="T4" s="18"/>
      <c r="U4" s="4"/>
      <c r="V4" s="4"/>
      <c r="W4" s="4"/>
      <c r="X4" s="18"/>
      <c r="Y4" s="4"/>
      <c r="Z4" s="15"/>
      <c r="AA4" s="4"/>
      <c r="AB4" s="4"/>
      <c r="AC4" s="15"/>
      <c r="AD4" s="59"/>
      <c r="AE4" s="4"/>
      <c r="AF4" s="18"/>
      <c r="AG4" s="18"/>
      <c r="AH4" s="63"/>
      <c r="AI4" s="18"/>
      <c r="AJ4" s="63"/>
      <c r="AK4" s="4"/>
      <c r="AL4" s="59"/>
      <c r="AM4" s="4"/>
    </row>
    <row r="5" spans="1:39" ht="16.5">
      <c r="A5" s="128" t="s">
        <v>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</row>
    <row r="6" spans="1:39" ht="16.5">
      <c r="A6" s="128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</row>
    <row r="7" spans="1:39" ht="16.5">
      <c r="A7" s="5"/>
      <c r="B7" s="4"/>
      <c r="C7" s="4"/>
      <c r="D7" s="4"/>
      <c r="E7" s="4"/>
      <c r="F7" s="15"/>
      <c r="G7" s="4"/>
      <c r="H7" s="4"/>
      <c r="I7" s="18"/>
      <c r="J7" s="4"/>
      <c r="K7" s="18"/>
      <c r="L7" s="4"/>
      <c r="M7" s="18"/>
      <c r="N7" s="4"/>
      <c r="O7" s="4"/>
      <c r="P7" s="15"/>
      <c r="Q7" s="4"/>
      <c r="R7" s="4"/>
      <c r="S7" s="15"/>
      <c r="T7" s="18"/>
      <c r="U7" s="4"/>
      <c r="V7" s="4"/>
      <c r="W7" s="4"/>
      <c r="X7" s="18"/>
      <c r="Y7" s="4"/>
      <c r="Z7" s="15"/>
      <c r="AA7" s="4"/>
      <c r="AB7" s="4"/>
      <c r="AC7" s="15"/>
      <c r="AD7" s="59"/>
      <c r="AE7" s="4"/>
      <c r="AF7" s="18"/>
      <c r="AG7" s="18"/>
      <c r="AH7" s="63"/>
      <c r="AI7" s="18"/>
      <c r="AJ7" s="63"/>
      <c r="AK7" s="4"/>
      <c r="AL7" s="59"/>
      <c r="AM7" s="4"/>
    </row>
    <row r="8" spans="1:39" ht="16.5">
      <c r="A8" s="142" t="s">
        <v>4</v>
      </c>
      <c r="B8" s="132" t="s">
        <v>5</v>
      </c>
      <c r="C8" s="133"/>
      <c r="D8" s="134"/>
      <c r="E8" s="167" t="s">
        <v>17</v>
      </c>
      <c r="F8" s="168"/>
      <c r="G8" s="168"/>
      <c r="H8" s="168"/>
      <c r="I8" s="168"/>
      <c r="J8" s="168"/>
      <c r="K8" s="168"/>
      <c r="L8" s="168"/>
      <c r="M8" s="168"/>
      <c r="N8" s="169"/>
      <c r="O8" s="25"/>
      <c r="P8" s="47"/>
      <c r="Q8" s="164" t="s">
        <v>25</v>
      </c>
      <c r="R8" s="165"/>
      <c r="S8" s="165"/>
      <c r="T8" s="165"/>
      <c r="U8" s="165"/>
      <c r="V8" s="165"/>
      <c r="W8" s="165"/>
      <c r="X8" s="165"/>
      <c r="Y8" s="165"/>
      <c r="Z8" s="165"/>
      <c r="AA8" s="166"/>
      <c r="AB8" s="23"/>
      <c r="AC8" s="53"/>
      <c r="AD8" s="129" t="s">
        <v>30</v>
      </c>
      <c r="AE8" s="130"/>
      <c r="AF8" s="130"/>
      <c r="AG8" s="130"/>
      <c r="AH8" s="130"/>
      <c r="AI8" s="130"/>
      <c r="AJ8" s="130"/>
      <c r="AK8" s="130"/>
      <c r="AL8" s="130"/>
      <c r="AM8" s="131"/>
    </row>
    <row r="9" spans="1:39" ht="16.5">
      <c r="A9" s="143"/>
      <c r="B9" s="132" t="s">
        <v>6</v>
      </c>
      <c r="C9" s="133"/>
      <c r="D9" s="134"/>
      <c r="E9" s="26" t="s">
        <v>23</v>
      </c>
      <c r="F9" s="27" t="s">
        <v>24</v>
      </c>
      <c r="G9" s="28" t="s">
        <v>19</v>
      </c>
      <c r="H9" s="26" t="s">
        <v>23</v>
      </c>
      <c r="I9" s="29" t="s">
        <v>24</v>
      </c>
      <c r="J9" s="30">
        <v>0.75</v>
      </c>
      <c r="K9" s="29" t="s">
        <v>24</v>
      </c>
      <c r="L9" s="28" t="s">
        <v>21</v>
      </c>
      <c r="M9" s="29" t="s">
        <v>24</v>
      </c>
      <c r="N9" s="28" t="s">
        <v>22</v>
      </c>
      <c r="O9" s="96" t="s">
        <v>36</v>
      </c>
      <c r="P9" s="97" t="s">
        <v>37</v>
      </c>
      <c r="Q9" s="96" t="s">
        <v>41</v>
      </c>
      <c r="R9" s="96" t="s">
        <v>42</v>
      </c>
      <c r="S9" s="100" t="s">
        <v>43</v>
      </c>
      <c r="T9" s="100" t="s">
        <v>43</v>
      </c>
      <c r="U9" s="96" t="s">
        <v>44</v>
      </c>
      <c r="V9" s="96" t="s">
        <v>42</v>
      </c>
      <c r="W9" s="100" t="s">
        <v>43</v>
      </c>
      <c r="X9" s="100" t="s">
        <v>43</v>
      </c>
      <c r="Y9" s="96" t="s">
        <v>39</v>
      </c>
      <c r="Z9" s="97"/>
      <c r="AA9" s="21" t="s">
        <v>40</v>
      </c>
      <c r="AB9" s="50" t="s">
        <v>23</v>
      </c>
      <c r="AC9" s="52" t="s">
        <v>24</v>
      </c>
      <c r="AD9" s="71" t="s">
        <v>28</v>
      </c>
      <c r="AE9" s="50"/>
      <c r="AF9" s="57" t="s">
        <v>23</v>
      </c>
      <c r="AG9" s="60" t="s">
        <v>24</v>
      </c>
      <c r="AH9" s="65"/>
      <c r="AI9" s="57">
        <v>0.3333333333333333</v>
      </c>
      <c r="AJ9" s="64" t="s">
        <v>23</v>
      </c>
      <c r="AK9" s="52" t="s">
        <v>24</v>
      </c>
      <c r="AL9" s="71" t="s">
        <v>29</v>
      </c>
      <c r="AM9" s="50" t="s">
        <v>22</v>
      </c>
    </row>
    <row r="10" spans="1:39" ht="16.5">
      <c r="A10" s="135" t="s">
        <v>7</v>
      </c>
      <c r="B10" s="157" t="s">
        <v>8</v>
      </c>
      <c r="C10" s="158"/>
      <c r="D10" s="6" t="s">
        <v>9</v>
      </c>
      <c r="E10" s="31">
        <v>19375</v>
      </c>
      <c r="F10" s="32">
        <v>1.2</v>
      </c>
      <c r="G10" s="31">
        <f>E10*F10</f>
        <v>23250</v>
      </c>
      <c r="H10" s="31">
        <v>19375</v>
      </c>
      <c r="I10" s="33">
        <v>1</v>
      </c>
      <c r="J10" s="31">
        <f>H10*I10</f>
        <v>19375</v>
      </c>
      <c r="K10" s="33">
        <v>0.6666666666666666</v>
      </c>
      <c r="L10" s="31">
        <f>G10*K10</f>
        <v>15500</v>
      </c>
      <c r="M10" s="33">
        <v>0.5</v>
      </c>
      <c r="N10" s="31">
        <f>G10*M10</f>
        <v>11625</v>
      </c>
      <c r="O10" s="98">
        <v>7598</v>
      </c>
      <c r="P10" s="99">
        <v>2.5</v>
      </c>
      <c r="Q10" s="98">
        <f>O10*P10</f>
        <v>18995</v>
      </c>
      <c r="R10" s="101"/>
      <c r="S10" s="102"/>
      <c r="T10" s="103"/>
      <c r="U10" s="98">
        <v>16072</v>
      </c>
      <c r="V10" s="98"/>
      <c r="W10" s="98"/>
      <c r="X10" s="104"/>
      <c r="Y10" s="98">
        <f>Q10-Y11</f>
        <v>13148.333333333334</v>
      </c>
      <c r="Z10" s="99"/>
      <c r="AA10" s="22">
        <f>Q10-AA11</f>
        <v>10225</v>
      </c>
      <c r="AB10" s="51">
        <v>8828</v>
      </c>
      <c r="AC10" s="60">
        <v>2</v>
      </c>
      <c r="AD10" s="77">
        <f>AB10*AC10</f>
        <v>17656</v>
      </c>
      <c r="AE10" s="51"/>
      <c r="AF10" s="57"/>
      <c r="AG10" s="57"/>
      <c r="AH10" s="65"/>
      <c r="AI10" s="57">
        <f>AD10-AI11</f>
        <v>14419</v>
      </c>
      <c r="AJ10" s="65"/>
      <c r="AK10" s="57"/>
      <c r="AL10" s="77">
        <f>AD10-AL11</f>
        <v>11182</v>
      </c>
      <c r="AM10" s="51">
        <v>7945</v>
      </c>
    </row>
    <row r="11" spans="1:39" ht="16.5">
      <c r="A11" s="136"/>
      <c r="B11" s="159"/>
      <c r="C11" s="160"/>
      <c r="D11" s="6" t="s">
        <v>10</v>
      </c>
      <c r="E11" s="31"/>
      <c r="F11" s="32"/>
      <c r="G11" s="31">
        <v>0</v>
      </c>
      <c r="H11" s="31"/>
      <c r="I11" s="33"/>
      <c r="J11" s="31">
        <f>G10-J10</f>
        <v>3875</v>
      </c>
      <c r="K11" s="33"/>
      <c r="L11" s="31">
        <f>G10-L10</f>
        <v>7750</v>
      </c>
      <c r="M11" s="33"/>
      <c r="N11" s="31">
        <f>G10-N10</f>
        <v>11625</v>
      </c>
      <c r="O11" s="98"/>
      <c r="P11" s="99"/>
      <c r="Q11" s="98">
        <v>0</v>
      </c>
      <c r="R11" s="98">
        <v>8770</v>
      </c>
      <c r="S11" s="99"/>
      <c r="T11" s="104">
        <v>0.3333333333333333</v>
      </c>
      <c r="U11" s="98">
        <v>2923</v>
      </c>
      <c r="V11" s="98">
        <v>8770</v>
      </c>
      <c r="W11" s="98"/>
      <c r="X11" s="104">
        <v>0.6666666666666666</v>
      </c>
      <c r="Y11" s="98">
        <f>V11*X11</f>
        <v>5846.666666666666</v>
      </c>
      <c r="Z11" s="99">
        <v>1</v>
      </c>
      <c r="AA11" s="22">
        <f>V11*Z11</f>
        <v>8770</v>
      </c>
      <c r="AB11" s="51"/>
      <c r="AC11" s="60"/>
      <c r="AD11" s="77">
        <v>0</v>
      </c>
      <c r="AE11" s="51"/>
      <c r="AF11" s="57">
        <v>9711</v>
      </c>
      <c r="AG11" s="57">
        <v>0.3333333333333333</v>
      </c>
      <c r="AH11" s="65"/>
      <c r="AI11" s="57">
        <f>AF11*AG11</f>
        <v>3237</v>
      </c>
      <c r="AJ11" s="65">
        <v>9711</v>
      </c>
      <c r="AK11" s="57">
        <v>0.6666666666666666</v>
      </c>
      <c r="AL11" s="77">
        <f>AJ11*AK11</f>
        <v>6474</v>
      </c>
      <c r="AM11" s="51">
        <v>9711</v>
      </c>
    </row>
    <row r="12" spans="1:39" ht="16.5">
      <c r="A12" s="136"/>
      <c r="B12" s="157" t="s">
        <v>11</v>
      </c>
      <c r="C12" s="158"/>
      <c r="D12" s="6" t="s">
        <v>9</v>
      </c>
      <c r="E12" s="31">
        <v>19375</v>
      </c>
      <c r="F12" s="32">
        <v>1</v>
      </c>
      <c r="G12" s="31">
        <f>E12*F12</f>
        <v>19375</v>
      </c>
      <c r="H12" s="34"/>
      <c r="I12" s="35"/>
      <c r="J12" s="31">
        <f>G12-J13</f>
        <v>16145.666666666666</v>
      </c>
      <c r="K12" s="33">
        <v>0.6666666666666666</v>
      </c>
      <c r="L12" s="31">
        <v>12916</v>
      </c>
      <c r="M12" s="33">
        <v>0.49996</v>
      </c>
      <c r="N12" s="31">
        <f>G12*M12</f>
        <v>9686.725</v>
      </c>
      <c r="O12" s="98">
        <v>7598</v>
      </c>
      <c r="P12" s="99">
        <v>2</v>
      </c>
      <c r="Q12" s="98">
        <f>O12*P12</f>
        <v>15196</v>
      </c>
      <c r="R12" s="98"/>
      <c r="S12" s="99"/>
      <c r="T12" s="104"/>
      <c r="U12" s="98">
        <v>12858</v>
      </c>
      <c r="V12" s="98"/>
      <c r="W12" s="98"/>
      <c r="X12" s="99"/>
      <c r="Y12" s="98">
        <f>Q12-Y13</f>
        <v>10518.082</v>
      </c>
      <c r="Z12" s="99">
        <v>0.8</v>
      </c>
      <c r="AA12" s="22">
        <f>AA10*Z12</f>
        <v>8180</v>
      </c>
      <c r="AB12" s="51">
        <v>8828</v>
      </c>
      <c r="AC12" s="60">
        <v>1.6</v>
      </c>
      <c r="AD12" s="77">
        <f>AB12*AC12</f>
        <v>14124.800000000001</v>
      </c>
      <c r="AE12" s="51"/>
      <c r="AF12" s="57"/>
      <c r="AG12" s="57"/>
      <c r="AH12" s="65"/>
      <c r="AI12" s="57">
        <f>AD12-AI13</f>
        <v>11535.800000000001</v>
      </c>
      <c r="AJ12" s="66"/>
      <c r="AK12" s="57"/>
      <c r="AL12" s="77">
        <f>AD12-AL13</f>
        <v>8945.800000000001</v>
      </c>
      <c r="AM12" s="51">
        <f>AD12-AM13</f>
        <v>6355.800000000001</v>
      </c>
    </row>
    <row r="13" spans="1:39" ht="16.5">
      <c r="A13" s="137"/>
      <c r="B13" s="159"/>
      <c r="C13" s="160"/>
      <c r="D13" s="6" t="s">
        <v>10</v>
      </c>
      <c r="E13" s="31"/>
      <c r="F13" s="32"/>
      <c r="G13" s="31">
        <v>0</v>
      </c>
      <c r="H13" s="31">
        <v>9688</v>
      </c>
      <c r="I13" s="33">
        <v>3</v>
      </c>
      <c r="J13" s="36">
        <f>H13/I13</f>
        <v>3229.3333333333335</v>
      </c>
      <c r="K13" s="33"/>
      <c r="L13" s="31">
        <v>6459</v>
      </c>
      <c r="M13" s="33"/>
      <c r="N13" s="31">
        <f>G12-N12</f>
        <v>9688.275</v>
      </c>
      <c r="O13" s="98"/>
      <c r="P13" s="99"/>
      <c r="Q13" s="98">
        <v>0</v>
      </c>
      <c r="R13" s="98"/>
      <c r="S13" s="99"/>
      <c r="T13" s="104"/>
      <c r="U13" s="98">
        <f>Q12-U12</f>
        <v>2338</v>
      </c>
      <c r="V13" s="98">
        <f>Y13/X13</f>
        <v>5846.666666666666</v>
      </c>
      <c r="W13" s="98"/>
      <c r="X13" s="99">
        <v>0.8001</v>
      </c>
      <c r="Y13" s="98">
        <f>Y11*X13</f>
        <v>4677.918</v>
      </c>
      <c r="Z13" s="99">
        <v>0.8</v>
      </c>
      <c r="AA13" s="22">
        <f>Q12-AA12</f>
        <v>7016</v>
      </c>
      <c r="AB13" s="51"/>
      <c r="AC13" s="60"/>
      <c r="AD13" s="77">
        <v>0</v>
      </c>
      <c r="AE13" s="51"/>
      <c r="AF13" s="61">
        <f>AI13/AG13</f>
        <v>7767</v>
      </c>
      <c r="AG13" s="61">
        <v>0.3333333333333333</v>
      </c>
      <c r="AH13" s="67"/>
      <c r="AI13" s="57">
        <v>2589</v>
      </c>
      <c r="AJ13" s="67">
        <f>AL13/AK13</f>
        <v>7768.5</v>
      </c>
      <c r="AK13" s="58">
        <v>0.6666666666666666</v>
      </c>
      <c r="AL13" s="77">
        <v>5179</v>
      </c>
      <c r="AM13" s="51">
        <v>7769</v>
      </c>
    </row>
    <row r="14" spans="1:39" ht="16.5">
      <c r="A14" s="135" t="s">
        <v>12</v>
      </c>
      <c r="B14" s="157" t="s">
        <v>8</v>
      </c>
      <c r="C14" s="158"/>
      <c r="D14" s="6" t="s">
        <v>9</v>
      </c>
      <c r="E14" s="31">
        <f>G10</f>
        <v>23250</v>
      </c>
      <c r="F14" s="32">
        <v>0.6</v>
      </c>
      <c r="G14" s="31">
        <f>E14*F14</f>
        <v>13950</v>
      </c>
      <c r="H14" s="31"/>
      <c r="I14" s="33"/>
      <c r="J14" s="31">
        <f>G14-J15</f>
        <v>11625</v>
      </c>
      <c r="K14" s="33">
        <v>0.6666666666666666</v>
      </c>
      <c r="L14" s="31">
        <f>G14*K14</f>
        <v>9300</v>
      </c>
      <c r="M14" s="33">
        <v>0.5</v>
      </c>
      <c r="N14" s="31">
        <f>G14*M14</f>
        <v>6975</v>
      </c>
      <c r="O14" s="98">
        <f>Q10</f>
        <v>18995</v>
      </c>
      <c r="P14" s="99">
        <v>0.6</v>
      </c>
      <c r="Q14" s="98">
        <f>O14*P14</f>
        <v>11397</v>
      </c>
      <c r="R14" s="98"/>
      <c r="S14" s="99"/>
      <c r="T14" s="104"/>
      <c r="U14" s="98">
        <f>Q14-U15</f>
        <v>9643</v>
      </c>
      <c r="V14" s="98"/>
      <c r="W14" s="98"/>
      <c r="X14" s="104"/>
      <c r="Y14" s="98">
        <f>Q14-Y15</f>
        <v>7889</v>
      </c>
      <c r="Z14" s="99">
        <v>0.6</v>
      </c>
      <c r="AA14" s="22">
        <f>AA10*Z14</f>
        <v>6135</v>
      </c>
      <c r="AB14" s="51">
        <v>8828</v>
      </c>
      <c r="AC14" s="60">
        <v>1.5</v>
      </c>
      <c r="AD14" s="77">
        <f>AB14*AC14</f>
        <v>13242</v>
      </c>
      <c r="AE14" s="51"/>
      <c r="AF14" s="57"/>
      <c r="AG14" s="57"/>
      <c r="AH14" s="65"/>
      <c r="AI14" s="57">
        <f>AD14-AI15</f>
        <v>10815</v>
      </c>
      <c r="AJ14" s="65"/>
      <c r="AK14" s="56"/>
      <c r="AL14" s="77">
        <f>AD14-AL15</f>
        <v>8386.888439999999</v>
      </c>
      <c r="AM14" s="51">
        <v>5959</v>
      </c>
    </row>
    <row r="15" spans="1:39" ht="16.5">
      <c r="A15" s="136"/>
      <c r="B15" s="159"/>
      <c r="C15" s="160"/>
      <c r="D15" s="6" t="s">
        <v>10</v>
      </c>
      <c r="E15" s="31"/>
      <c r="F15" s="32"/>
      <c r="G15" s="31">
        <v>0</v>
      </c>
      <c r="H15" s="31">
        <v>6975</v>
      </c>
      <c r="I15" s="33">
        <v>3</v>
      </c>
      <c r="J15" s="31">
        <f>H15/I15</f>
        <v>2325</v>
      </c>
      <c r="K15" s="33"/>
      <c r="L15" s="31">
        <f>G14-L14</f>
        <v>4650</v>
      </c>
      <c r="M15" s="33"/>
      <c r="N15" s="31">
        <f>G14-N14</f>
        <v>6975</v>
      </c>
      <c r="O15" s="98"/>
      <c r="P15" s="99"/>
      <c r="Q15" s="98">
        <v>0</v>
      </c>
      <c r="R15" s="98">
        <v>8770</v>
      </c>
      <c r="S15" s="99">
        <v>0.6</v>
      </c>
      <c r="T15" s="104">
        <v>0.3333333333333333</v>
      </c>
      <c r="U15" s="98">
        <f>R15*S15*T15</f>
        <v>1754</v>
      </c>
      <c r="V15" s="98">
        <v>8770</v>
      </c>
      <c r="W15" s="105">
        <v>0.6</v>
      </c>
      <c r="X15" s="104">
        <v>0.6666666666666666</v>
      </c>
      <c r="Y15" s="98">
        <f>V15*W15*X15</f>
        <v>3508</v>
      </c>
      <c r="Z15" s="99">
        <v>0.6</v>
      </c>
      <c r="AA15" s="22">
        <f>AA11*Z15</f>
        <v>5262</v>
      </c>
      <c r="AB15" s="51"/>
      <c r="AC15" s="60"/>
      <c r="AD15" s="77">
        <v>0</v>
      </c>
      <c r="AE15" s="51"/>
      <c r="AF15" s="57">
        <f>AI15/AG15</f>
        <v>7281</v>
      </c>
      <c r="AG15" s="57">
        <v>0.3333333333333333</v>
      </c>
      <c r="AH15" s="65"/>
      <c r="AI15" s="57">
        <v>2427</v>
      </c>
      <c r="AJ15" s="65">
        <v>9711</v>
      </c>
      <c r="AK15" s="57">
        <v>0.49996</v>
      </c>
      <c r="AL15" s="77">
        <f>AJ15*AK15</f>
        <v>4855.11156</v>
      </c>
      <c r="AM15" s="51">
        <v>7283</v>
      </c>
    </row>
    <row r="16" spans="1:39" ht="16.5">
      <c r="A16" s="136"/>
      <c r="B16" s="157" t="s">
        <v>11</v>
      </c>
      <c r="C16" s="158"/>
      <c r="D16" s="6" t="s">
        <v>9</v>
      </c>
      <c r="E16" s="31">
        <f>G12</f>
        <v>19375</v>
      </c>
      <c r="F16" s="32">
        <v>0.6</v>
      </c>
      <c r="G16" s="31">
        <f>E16*F16</f>
        <v>11625</v>
      </c>
      <c r="H16" s="31"/>
      <c r="I16" s="33"/>
      <c r="J16" s="31">
        <f>G16-J17</f>
        <v>9687.333333333334</v>
      </c>
      <c r="K16" s="33">
        <v>0.6666666666666666</v>
      </c>
      <c r="L16" s="31">
        <f>G16*K16</f>
        <v>7750</v>
      </c>
      <c r="M16" s="33">
        <v>0.49996</v>
      </c>
      <c r="N16" s="31">
        <f>G16*M16</f>
        <v>5812.035</v>
      </c>
      <c r="O16" s="98">
        <f>Q12</f>
        <v>15196</v>
      </c>
      <c r="P16" s="99">
        <v>0.6</v>
      </c>
      <c r="Q16" s="98">
        <f>O16*P16</f>
        <v>9117.6</v>
      </c>
      <c r="R16" s="98"/>
      <c r="S16" s="99"/>
      <c r="T16" s="104"/>
      <c r="U16" s="98">
        <f>Q16-U17</f>
        <v>7714.828</v>
      </c>
      <c r="V16" s="98"/>
      <c r="W16" s="98"/>
      <c r="X16" s="104"/>
      <c r="Y16" s="98">
        <f>Q16-Y17</f>
        <v>6310.653228000001</v>
      </c>
      <c r="Z16" s="99">
        <v>0.6</v>
      </c>
      <c r="AA16" s="22">
        <f>AA12*Z16</f>
        <v>4908</v>
      </c>
      <c r="AB16" s="51">
        <v>8828</v>
      </c>
      <c r="AC16" s="60">
        <v>1.2</v>
      </c>
      <c r="AD16" s="77">
        <f>AB16*AC16</f>
        <v>10593.6</v>
      </c>
      <c r="AE16" s="51"/>
      <c r="AF16" s="57"/>
      <c r="AG16" s="57"/>
      <c r="AH16" s="65"/>
      <c r="AI16" s="57">
        <f>AD16-AI17</f>
        <v>8651.6</v>
      </c>
      <c r="AJ16" s="65"/>
      <c r="AK16" s="57">
        <v>0.60005</v>
      </c>
      <c r="AL16" s="77">
        <f>AL10*AK16</f>
        <v>6709.759099999999</v>
      </c>
      <c r="AM16" s="51">
        <v>4768</v>
      </c>
    </row>
    <row r="17" spans="1:39" ht="16.5">
      <c r="A17" s="137"/>
      <c r="B17" s="159"/>
      <c r="C17" s="160"/>
      <c r="D17" s="6" t="s">
        <v>10</v>
      </c>
      <c r="E17" s="31"/>
      <c r="F17" s="32"/>
      <c r="G17" s="31">
        <v>0</v>
      </c>
      <c r="H17" s="31">
        <v>5813</v>
      </c>
      <c r="I17" s="33">
        <v>3</v>
      </c>
      <c r="J17" s="31">
        <f>H17/I17</f>
        <v>1937.6666666666667</v>
      </c>
      <c r="K17" s="33"/>
      <c r="L17" s="31">
        <f>G16-L16</f>
        <v>3875</v>
      </c>
      <c r="M17" s="33"/>
      <c r="N17" s="31">
        <f>G16-N16</f>
        <v>5812.965</v>
      </c>
      <c r="O17" s="98"/>
      <c r="P17" s="99"/>
      <c r="Q17" s="98">
        <v>0</v>
      </c>
      <c r="R17" s="98">
        <v>8420</v>
      </c>
      <c r="S17" s="99">
        <v>0.5</v>
      </c>
      <c r="T17" s="104">
        <v>0.3332</v>
      </c>
      <c r="U17" s="98">
        <f>R17*S17*T17</f>
        <v>1402.772</v>
      </c>
      <c r="V17" s="98"/>
      <c r="W17" s="105"/>
      <c r="X17" s="106">
        <v>2.001</v>
      </c>
      <c r="Y17" s="98">
        <f>U17*X17</f>
        <v>2806.946772</v>
      </c>
      <c r="Z17" s="99">
        <v>0.4</v>
      </c>
      <c r="AA17" s="22">
        <f>Q16-AA16</f>
        <v>4209.6</v>
      </c>
      <c r="AB17" s="51"/>
      <c r="AC17" s="60"/>
      <c r="AD17" s="77">
        <v>0</v>
      </c>
      <c r="AE17" s="51"/>
      <c r="AF17" s="57">
        <f>AI17/AG17</f>
        <v>5826</v>
      </c>
      <c r="AG17" s="57">
        <v>0.3333333333333333</v>
      </c>
      <c r="AH17" s="65"/>
      <c r="AI17" s="57">
        <v>1942</v>
      </c>
      <c r="AJ17" s="65">
        <f>AI16</f>
        <v>8651.6</v>
      </c>
      <c r="AK17" s="57">
        <v>0.3333333333333333</v>
      </c>
      <c r="AL17" s="77">
        <f>AD16-AL16</f>
        <v>3883.840900000001</v>
      </c>
      <c r="AM17" s="51">
        <v>5826</v>
      </c>
    </row>
    <row r="18" spans="1:39" ht="16.5">
      <c r="A18" s="7"/>
      <c r="B18" s="8"/>
      <c r="C18" s="8"/>
      <c r="D18" s="9"/>
      <c r="E18" s="9"/>
      <c r="F18" s="16"/>
      <c r="G18" s="9"/>
      <c r="H18" s="9"/>
      <c r="I18" s="19"/>
      <c r="J18" s="9"/>
      <c r="K18" s="19"/>
      <c r="L18" s="9"/>
      <c r="M18" s="19"/>
      <c r="N18" s="9"/>
      <c r="O18" s="9"/>
      <c r="P18" s="16"/>
      <c r="Q18" s="9"/>
      <c r="R18" s="9"/>
      <c r="S18" s="16"/>
      <c r="T18" s="19"/>
      <c r="U18" s="9"/>
      <c r="V18" s="9"/>
      <c r="W18" s="9"/>
      <c r="X18" s="19"/>
      <c r="Y18" s="9"/>
      <c r="Z18" s="16"/>
      <c r="AA18" s="9"/>
      <c r="AB18" s="9"/>
      <c r="AC18" s="16"/>
      <c r="AD18" s="88"/>
      <c r="AE18" s="9"/>
      <c r="AF18" s="19"/>
      <c r="AG18" s="19"/>
      <c r="AH18" s="68"/>
      <c r="AI18" s="19"/>
      <c r="AJ18" s="68"/>
      <c r="AK18" s="9"/>
      <c r="AL18" s="88"/>
      <c r="AM18" s="9"/>
    </row>
    <row r="19" spans="1:39" ht="16.5">
      <c r="A19" s="148" t="s">
        <v>13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</row>
    <row r="20" spans="1:39" ht="16.5">
      <c r="A20" s="148" t="s">
        <v>14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</row>
    <row r="21" spans="1:39" ht="16.5">
      <c r="A21" s="11"/>
      <c r="B21" s="10"/>
      <c r="C21" s="10"/>
      <c r="D21" s="10"/>
      <c r="E21" s="10"/>
      <c r="F21" s="15"/>
      <c r="G21" s="10"/>
      <c r="H21" s="10"/>
      <c r="I21" s="18"/>
      <c r="J21" s="10"/>
      <c r="K21" s="18"/>
      <c r="L21" s="10"/>
      <c r="M21" s="18"/>
      <c r="N21" s="10"/>
      <c r="O21" s="10"/>
      <c r="P21" s="15"/>
      <c r="Q21" s="10"/>
      <c r="R21" s="10"/>
      <c r="S21" s="15"/>
      <c r="T21" s="18"/>
      <c r="U21" s="10"/>
      <c r="V21" s="10"/>
      <c r="W21" s="109"/>
      <c r="X21" s="18"/>
      <c r="Y21" s="10"/>
      <c r="Z21" s="15"/>
      <c r="AA21" s="10"/>
      <c r="AB21" s="10"/>
      <c r="AC21" s="15"/>
      <c r="AD21" s="89"/>
      <c r="AE21" s="10"/>
      <c r="AF21" s="18"/>
      <c r="AG21" s="18"/>
      <c r="AH21" s="63"/>
      <c r="AI21" s="18"/>
      <c r="AJ21" s="63"/>
      <c r="AK21" s="10"/>
      <c r="AL21" s="89"/>
      <c r="AM21" s="10"/>
    </row>
    <row r="22" spans="1:39" ht="16.5">
      <c r="A22" s="135" t="s">
        <v>4</v>
      </c>
      <c r="B22" s="161" t="s">
        <v>5</v>
      </c>
      <c r="C22" s="162"/>
      <c r="D22" s="163"/>
      <c r="E22" s="37"/>
      <c r="F22" s="38"/>
      <c r="G22" s="152" t="s">
        <v>17</v>
      </c>
      <c r="H22" s="153"/>
      <c r="I22" s="153"/>
      <c r="J22" s="153"/>
      <c r="K22" s="153"/>
      <c r="L22" s="153"/>
      <c r="M22" s="153"/>
      <c r="N22" s="154"/>
      <c r="O22" s="25"/>
      <c r="P22" s="47"/>
      <c r="Q22" s="164" t="s">
        <v>25</v>
      </c>
      <c r="R22" s="165"/>
      <c r="S22" s="165"/>
      <c r="T22" s="165"/>
      <c r="U22" s="165"/>
      <c r="V22" s="165"/>
      <c r="W22" s="165"/>
      <c r="X22" s="165"/>
      <c r="Y22" s="165"/>
      <c r="Z22" s="165"/>
      <c r="AA22" s="166"/>
      <c r="AB22" s="24"/>
      <c r="AC22" s="54"/>
      <c r="AD22" s="156" t="s">
        <v>18</v>
      </c>
      <c r="AE22" s="156"/>
      <c r="AF22" s="156"/>
      <c r="AG22" s="156"/>
      <c r="AH22" s="156"/>
      <c r="AI22" s="156"/>
      <c r="AJ22" s="156"/>
      <c r="AK22" s="156"/>
      <c r="AL22" s="156"/>
      <c r="AM22" s="156"/>
    </row>
    <row r="23" spans="1:39" ht="16.5">
      <c r="A23" s="137"/>
      <c r="B23" s="161" t="s">
        <v>6</v>
      </c>
      <c r="C23" s="162"/>
      <c r="D23" s="163"/>
      <c r="E23" s="26" t="s">
        <v>23</v>
      </c>
      <c r="F23" s="27" t="s">
        <v>24</v>
      </c>
      <c r="G23" s="40" t="s">
        <v>19</v>
      </c>
      <c r="H23" s="26" t="s">
        <v>23</v>
      </c>
      <c r="I23" s="29" t="s">
        <v>24</v>
      </c>
      <c r="J23" s="40" t="s">
        <v>20</v>
      </c>
      <c r="K23" s="30"/>
      <c r="L23" s="40" t="s">
        <v>21</v>
      </c>
      <c r="M23" s="30"/>
      <c r="N23" s="40" t="s">
        <v>22</v>
      </c>
      <c r="O23" s="96" t="s">
        <v>36</v>
      </c>
      <c r="P23" s="97" t="s">
        <v>37</v>
      </c>
      <c r="Q23" s="96" t="s">
        <v>41</v>
      </c>
      <c r="R23" s="96" t="s">
        <v>42</v>
      </c>
      <c r="S23" s="100" t="s">
        <v>43</v>
      </c>
      <c r="T23" s="100" t="s">
        <v>43</v>
      </c>
      <c r="U23" s="96" t="s">
        <v>44</v>
      </c>
      <c r="V23" s="96" t="s">
        <v>42</v>
      </c>
      <c r="W23" s="100" t="s">
        <v>43</v>
      </c>
      <c r="X23" s="100" t="s">
        <v>43</v>
      </c>
      <c r="Y23" s="96" t="s">
        <v>39</v>
      </c>
      <c r="Z23" s="97"/>
      <c r="AA23" s="21" t="s">
        <v>40</v>
      </c>
      <c r="AB23" s="71" t="s">
        <v>31</v>
      </c>
      <c r="AC23" s="72" t="s">
        <v>32</v>
      </c>
      <c r="AD23" s="74" t="s">
        <v>33</v>
      </c>
      <c r="AE23" s="73"/>
      <c r="AF23" s="56" t="s">
        <v>32</v>
      </c>
      <c r="AG23" s="86" t="s">
        <v>34</v>
      </c>
      <c r="AH23" s="92"/>
      <c r="AI23" s="75" t="s">
        <v>32</v>
      </c>
      <c r="AJ23" s="86" t="s">
        <v>35</v>
      </c>
      <c r="AK23" s="76" t="s">
        <v>32</v>
      </c>
      <c r="AL23" s="74" t="s">
        <v>22</v>
      </c>
      <c r="AM23" s="85" t="s">
        <v>22</v>
      </c>
    </row>
    <row r="24" spans="1:39" ht="16.5">
      <c r="A24" s="135" t="s">
        <v>7</v>
      </c>
      <c r="B24" s="157" t="s">
        <v>8</v>
      </c>
      <c r="C24" s="158"/>
      <c r="D24" s="6" t="s">
        <v>9</v>
      </c>
      <c r="E24" s="31"/>
      <c r="F24" s="32"/>
      <c r="G24" s="31">
        <f>E10</f>
        <v>19375</v>
      </c>
      <c r="H24" s="31"/>
      <c r="I24" s="33"/>
      <c r="J24" s="31">
        <f>G24-J25</f>
        <v>16145.833333333334</v>
      </c>
      <c r="K24" s="33">
        <v>0.66665</v>
      </c>
      <c r="L24" s="41">
        <f>G24*K24</f>
        <v>12916.34375</v>
      </c>
      <c r="M24" s="33">
        <v>0.49996</v>
      </c>
      <c r="N24" s="31">
        <f>G24*M24</f>
        <v>9686.725</v>
      </c>
      <c r="O24" s="98">
        <v>7598</v>
      </c>
      <c r="P24" s="99">
        <v>2</v>
      </c>
      <c r="Q24" s="98">
        <f>O24*P24</f>
        <v>15196</v>
      </c>
      <c r="R24" s="101"/>
      <c r="S24" s="102"/>
      <c r="T24" s="112">
        <v>0.8</v>
      </c>
      <c r="U24" s="98">
        <f>U10*T24</f>
        <v>12857.6</v>
      </c>
      <c r="V24" s="98"/>
      <c r="W24" s="98"/>
      <c r="X24" s="104"/>
      <c r="Y24" s="98">
        <f>Q24-Y25</f>
        <v>10518.082</v>
      </c>
      <c r="Z24" s="99"/>
      <c r="AA24" s="22">
        <f>AA12</f>
        <v>8180</v>
      </c>
      <c r="AB24" s="77">
        <v>8828</v>
      </c>
      <c r="AC24" s="78">
        <v>1.6</v>
      </c>
      <c r="AD24" s="80">
        <f>AB24*AC24</f>
        <v>14124.800000000001</v>
      </c>
      <c r="AE24" s="79">
        <f>AG24/AF24</f>
        <v>15381.333333333334</v>
      </c>
      <c r="AF24" s="57">
        <v>0.75</v>
      </c>
      <c r="AG24" s="51">
        <v>11536</v>
      </c>
      <c r="AH24" s="65">
        <f>AJ24/AI24</f>
        <v>13419</v>
      </c>
      <c r="AI24" s="81">
        <v>0.6666666666666666</v>
      </c>
      <c r="AJ24" s="51">
        <v>8946</v>
      </c>
      <c r="AK24" s="82">
        <v>0.75</v>
      </c>
      <c r="AL24" s="80">
        <f>AM24/AK24</f>
        <v>8474.666666666666</v>
      </c>
      <c r="AM24" s="51">
        <v>6356</v>
      </c>
    </row>
    <row r="25" spans="1:39" ht="16.5">
      <c r="A25" s="136"/>
      <c r="B25" s="159"/>
      <c r="C25" s="160"/>
      <c r="D25" s="6" t="s">
        <v>10</v>
      </c>
      <c r="E25" s="31"/>
      <c r="F25" s="32"/>
      <c r="G25" s="31">
        <v>0</v>
      </c>
      <c r="H25" s="31"/>
      <c r="I25" s="33">
        <v>0.3333333333333333</v>
      </c>
      <c r="J25" s="31">
        <f>G26*I25</f>
        <v>3229.1666666666665</v>
      </c>
      <c r="K25" s="33">
        <v>0.33335333</v>
      </c>
      <c r="L25" s="31">
        <f>G24*K25</f>
        <v>6458.72076875</v>
      </c>
      <c r="M25" s="33"/>
      <c r="N25" s="31">
        <f>G24-N24</f>
        <v>9688.275</v>
      </c>
      <c r="O25" s="98"/>
      <c r="P25" s="99"/>
      <c r="Q25" s="98">
        <v>0</v>
      </c>
      <c r="R25" s="98">
        <v>8770</v>
      </c>
      <c r="S25" s="99"/>
      <c r="T25" s="104">
        <v>0.3333333333333333</v>
      </c>
      <c r="U25" s="98">
        <f>Q24-U24</f>
        <v>2338.3999999999996</v>
      </c>
      <c r="V25" s="98">
        <v>8770</v>
      </c>
      <c r="W25" s="98"/>
      <c r="X25" s="104">
        <v>0.6666666666666666</v>
      </c>
      <c r="Y25" s="98">
        <f>Y13</f>
        <v>4677.918</v>
      </c>
      <c r="Z25" s="99">
        <v>1</v>
      </c>
      <c r="AA25" s="22">
        <f>AA13</f>
        <v>7016</v>
      </c>
      <c r="AB25" s="77"/>
      <c r="AC25" s="78"/>
      <c r="AD25" s="80">
        <v>0</v>
      </c>
      <c r="AE25" s="79"/>
      <c r="AF25" s="57"/>
      <c r="AG25" s="51">
        <f>AD24-AG24</f>
        <v>2588.800000000001</v>
      </c>
      <c r="AH25" s="65"/>
      <c r="AI25" s="81"/>
      <c r="AJ25" s="51">
        <f>AD24-AJ24</f>
        <v>5178.800000000001</v>
      </c>
      <c r="AK25" s="82"/>
      <c r="AL25" s="80">
        <f>AM25/AK24</f>
        <v>10358.666666666666</v>
      </c>
      <c r="AM25" s="51">
        <v>7769</v>
      </c>
    </row>
    <row r="26" spans="1:39" ht="16.5">
      <c r="A26" s="136"/>
      <c r="B26" s="157" t="s">
        <v>11</v>
      </c>
      <c r="C26" s="158"/>
      <c r="D26" s="6" t="s">
        <v>9</v>
      </c>
      <c r="E26" s="31"/>
      <c r="F26" s="32">
        <v>0.5</v>
      </c>
      <c r="G26" s="31">
        <f>G24*F26</f>
        <v>9687.5</v>
      </c>
      <c r="H26" s="31"/>
      <c r="I26" s="33"/>
      <c r="J26" s="31">
        <f>G26-J27</f>
        <v>8072.8036133333335</v>
      </c>
      <c r="K26" s="33">
        <v>0.6667</v>
      </c>
      <c r="L26" s="31">
        <f>G26*K26</f>
        <v>6458.65625</v>
      </c>
      <c r="M26" s="33">
        <v>0.5</v>
      </c>
      <c r="N26" s="31">
        <f>G26*M26</f>
        <v>4843.75</v>
      </c>
      <c r="O26" s="98">
        <v>7598</v>
      </c>
      <c r="P26" s="99">
        <v>1</v>
      </c>
      <c r="Q26" s="98">
        <f>O26*P26</f>
        <v>7598</v>
      </c>
      <c r="R26" s="98"/>
      <c r="S26" s="99"/>
      <c r="T26" s="99">
        <v>0.4</v>
      </c>
      <c r="U26" s="98">
        <f>U10*T26</f>
        <v>6428.8</v>
      </c>
      <c r="V26" s="98"/>
      <c r="W26" s="98"/>
      <c r="X26" s="99">
        <v>0.4</v>
      </c>
      <c r="Y26" s="98">
        <f>Y10*X26</f>
        <v>5259.333333333334</v>
      </c>
      <c r="Z26" s="99">
        <v>0.4</v>
      </c>
      <c r="AA26" s="22">
        <f>AA10*Z26</f>
        <v>4090</v>
      </c>
      <c r="AB26" s="77">
        <f>AD24</f>
        <v>14124.800000000001</v>
      </c>
      <c r="AC26" s="78">
        <v>0.5</v>
      </c>
      <c r="AD26" s="80">
        <f>AB26*AC26</f>
        <v>7062.400000000001</v>
      </c>
      <c r="AE26" s="79">
        <f>AG26/AF26</f>
        <v>7690.666666666667</v>
      </c>
      <c r="AF26" s="57">
        <v>0.75</v>
      </c>
      <c r="AG26" s="51">
        <v>5768</v>
      </c>
      <c r="AH26" s="65">
        <f>AJ26/AI26</f>
        <v>6709.5</v>
      </c>
      <c r="AI26" s="81">
        <v>0.6666666666666666</v>
      </c>
      <c r="AJ26" s="51">
        <v>4473</v>
      </c>
      <c r="AK26" s="82">
        <v>0.75</v>
      </c>
      <c r="AL26" s="80">
        <f>AM26/AK26</f>
        <v>4237.333333333333</v>
      </c>
      <c r="AM26" s="51">
        <v>3178</v>
      </c>
    </row>
    <row r="27" spans="1:39" ht="16.5">
      <c r="A27" s="137"/>
      <c r="B27" s="159"/>
      <c r="C27" s="160"/>
      <c r="D27" s="6" t="s">
        <v>10</v>
      </c>
      <c r="E27" s="31"/>
      <c r="F27" s="32"/>
      <c r="G27" s="31">
        <v>0</v>
      </c>
      <c r="H27" s="31"/>
      <c r="I27" s="33">
        <v>0.3333333333333333</v>
      </c>
      <c r="J27" s="31">
        <f>J30*I27</f>
        <v>1614.6963866666665</v>
      </c>
      <c r="K27" s="33">
        <v>0.3333333333333333</v>
      </c>
      <c r="L27" s="31">
        <f>G26-L26</f>
        <v>3228.84375</v>
      </c>
      <c r="M27" s="33"/>
      <c r="N27" s="31">
        <f>G26-N26</f>
        <v>4843.75</v>
      </c>
      <c r="O27" s="98"/>
      <c r="P27" s="99"/>
      <c r="Q27" s="98">
        <v>0</v>
      </c>
      <c r="R27" s="98"/>
      <c r="S27" s="99"/>
      <c r="T27" s="104"/>
      <c r="U27" s="98">
        <f>Q26-U26</f>
        <v>1169.1999999999998</v>
      </c>
      <c r="V27" s="98">
        <f>Y27/X27</f>
        <v>7015.999999999998</v>
      </c>
      <c r="W27" s="98"/>
      <c r="X27" s="104">
        <v>0.3333333333333333</v>
      </c>
      <c r="Y27" s="98">
        <f>Q26-Y26</f>
        <v>2338.666666666666</v>
      </c>
      <c r="Z27" s="99">
        <v>0.8</v>
      </c>
      <c r="AA27" s="22">
        <f>Q26-AA26</f>
        <v>3508</v>
      </c>
      <c r="AB27" s="77"/>
      <c r="AC27" s="78"/>
      <c r="AD27" s="80">
        <v>0</v>
      </c>
      <c r="AE27" s="79"/>
      <c r="AF27" s="57"/>
      <c r="AG27" s="51">
        <f>AD26-AG26</f>
        <v>1294.4000000000005</v>
      </c>
      <c r="AH27" s="65"/>
      <c r="AI27" s="81"/>
      <c r="AJ27" s="51">
        <f>AD26-AJ26</f>
        <v>2589.4000000000005</v>
      </c>
      <c r="AK27" s="82"/>
      <c r="AL27" s="80">
        <f>AM27/AK26</f>
        <v>5178.666666666667</v>
      </c>
      <c r="AM27" s="51">
        <v>3884</v>
      </c>
    </row>
    <row r="28" spans="1:39" ht="16.5">
      <c r="A28" s="135" t="s">
        <v>12</v>
      </c>
      <c r="B28" s="157" t="s">
        <v>8</v>
      </c>
      <c r="C28" s="158"/>
      <c r="D28" s="6" t="s">
        <v>9</v>
      </c>
      <c r="E28" s="31"/>
      <c r="F28" s="32"/>
      <c r="G28" s="31">
        <v>11625</v>
      </c>
      <c r="H28" s="31"/>
      <c r="I28" s="33"/>
      <c r="J28" s="31">
        <f>G28-J29</f>
        <v>9687.333333333334</v>
      </c>
      <c r="K28" s="33">
        <v>0.6666666666666666</v>
      </c>
      <c r="L28" s="31">
        <f>G28*K28</f>
        <v>7750</v>
      </c>
      <c r="M28" s="33">
        <v>0.49996</v>
      </c>
      <c r="N28" s="31">
        <f>G28*M28</f>
        <v>5812.035</v>
      </c>
      <c r="O28" s="98">
        <v>15196</v>
      </c>
      <c r="P28" s="99">
        <v>0.6</v>
      </c>
      <c r="Q28" s="98">
        <f>O28*P28</f>
        <v>9117.6</v>
      </c>
      <c r="R28" s="98"/>
      <c r="S28" s="99"/>
      <c r="T28" s="99">
        <v>0.6</v>
      </c>
      <c r="U28" s="98">
        <f>U24*T28</f>
        <v>7714.5599999999995</v>
      </c>
      <c r="V28" s="98"/>
      <c r="W28" s="98"/>
      <c r="X28" s="104">
        <v>0.6</v>
      </c>
      <c r="Y28" s="98">
        <f>Y24*X28</f>
        <v>6310.8492</v>
      </c>
      <c r="Z28" s="99">
        <v>0.6</v>
      </c>
      <c r="AA28" s="22">
        <f>AA24*Z28</f>
        <v>4908</v>
      </c>
      <c r="AB28" s="77">
        <v>8828</v>
      </c>
      <c r="AC28" s="78">
        <v>1.2</v>
      </c>
      <c r="AD28" s="80">
        <f>AB28*AC28</f>
        <v>10593.6</v>
      </c>
      <c r="AE28" s="79">
        <f>AG28/AF28</f>
        <v>11536</v>
      </c>
      <c r="AF28" s="57">
        <v>0.75</v>
      </c>
      <c r="AG28" s="51">
        <v>8652</v>
      </c>
      <c r="AH28" s="65">
        <f>AJ28/AI28</f>
        <v>10065</v>
      </c>
      <c r="AI28" s="81">
        <v>0.6666666666666666</v>
      </c>
      <c r="AJ28" s="51">
        <v>6710</v>
      </c>
      <c r="AK28" s="82">
        <v>0.75</v>
      </c>
      <c r="AL28" s="95">
        <f>AM28/AK28</f>
        <v>6357.333333333333</v>
      </c>
      <c r="AM28" s="51">
        <v>4768</v>
      </c>
    </row>
    <row r="29" spans="1:39" ht="16.5">
      <c r="A29" s="136"/>
      <c r="B29" s="159"/>
      <c r="C29" s="160"/>
      <c r="D29" s="6" t="s">
        <v>10</v>
      </c>
      <c r="E29" s="31"/>
      <c r="F29" s="32"/>
      <c r="G29" s="31">
        <v>0</v>
      </c>
      <c r="H29" s="31"/>
      <c r="I29" s="33">
        <v>0.3333333333333333</v>
      </c>
      <c r="J29" s="31">
        <f>G30*I29</f>
        <v>1937.6666666666665</v>
      </c>
      <c r="K29" s="33">
        <v>0.3333333333333333</v>
      </c>
      <c r="L29" s="31">
        <f>G28-L28</f>
        <v>3875</v>
      </c>
      <c r="M29" s="33"/>
      <c r="N29" s="31">
        <f>G28-N28</f>
        <v>5812.965</v>
      </c>
      <c r="O29" s="98"/>
      <c r="P29" s="99"/>
      <c r="Q29" s="98">
        <v>0</v>
      </c>
      <c r="R29" s="98">
        <v>8770</v>
      </c>
      <c r="S29" s="99">
        <v>0.6</v>
      </c>
      <c r="T29" s="104">
        <v>0.3333333333333333</v>
      </c>
      <c r="U29" s="98">
        <f>Q28-U28</f>
        <v>1403.0400000000009</v>
      </c>
      <c r="V29" s="98">
        <v>8770</v>
      </c>
      <c r="W29" s="105">
        <v>0.6</v>
      </c>
      <c r="X29" s="104">
        <v>0.6666666666666666</v>
      </c>
      <c r="Y29" s="98">
        <f>Q28-Y28</f>
        <v>2806.7508000000007</v>
      </c>
      <c r="Z29" s="99">
        <v>0.6</v>
      </c>
      <c r="AA29" s="22">
        <f>AA25*Z29</f>
        <v>4209.599999999999</v>
      </c>
      <c r="AB29" s="77"/>
      <c r="AC29" s="78"/>
      <c r="AD29" s="80">
        <v>0</v>
      </c>
      <c r="AE29" s="79"/>
      <c r="AF29" s="57"/>
      <c r="AG29" s="51">
        <f>AD28-AG28</f>
        <v>1941.6000000000004</v>
      </c>
      <c r="AH29" s="65"/>
      <c r="AI29" s="81"/>
      <c r="AJ29" s="51">
        <f>AD28-AJ28</f>
        <v>3883.6000000000004</v>
      </c>
      <c r="AK29" s="82"/>
      <c r="AL29" s="80">
        <f>AM29/AK28</f>
        <v>7768</v>
      </c>
      <c r="AM29" s="51">
        <v>5826</v>
      </c>
    </row>
    <row r="30" spans="1:39" ht="16.5">
      <c r="A30" s="136"/>
      <c r="B30" s="157" t="s">
        <v>11</v>
      </c>
      <c r="C30" s="158"/>
      <c r="D30" s="6" t="s">
        <v>9</v>
      </c>
      <c r="E30" s="31"/>
      <c r="F30" s="32"/>
      <c r="G30" s="31">
        <v>5813</v>
      </c>
      <c r="H30" s="31"/>
      <c r="I30" s="33"/>
      <c r="J30" s="31">
        <f>G30-J31</f>
        <v>4844.0891599999995</v>
      </c>
      <c r="K30" s="33">
        <v>0.6666666666666666</v>
      </c>
      <c r="L30" s="31">
        <f>G30*K30</f>
        <v>3875.333333333333</v>
      </c>
      <c r="M30" s="33">
        <v>0.49996</v>
      </c>
      <c r="N30" s="31">
        <f>G30*M30</f>
        <v>2906.26748</v>
      </c>
      <c r="O30" s="98">
        <v>7598</v>
      </c>
      <c r="P30" s="99">
        <v>0.6</v>
      </c>
      <c r="Q30" s="98">
        <f>O30*P30</f>
        <v>4558.8</v>
      </c>
      <c r="R30" s="98"/>
      <c r="S30" s="99"/>
      <c r="T30" s="104">
        <v>0.4</v>
      </c>
      <c r="U30" s="98">
        <f>U14*T30</f>
        <v>3857.2000000000003</v>
      </c>
      <c r="V30" s="98"/>
      <c r="W30" s="98"/>
      <c r="X30" s="104"/>
      <c r="Y30" s="98">
        <f>Q30-Y31</f>
        <v>3155.6000000000004</v>
      </c>
      <c r="Z30" s="99">
        <v>0.6</v>
      </c>
      <c r="AA30" s="22">
        <f>AA26*Z30</f>
        <v>2454</v>
      </c>
      <c r="AB30" s="77">
        <v>8828</v>
      </c>
      <c r="AC30" s="78">
        <v>0.6</v>
      </c>
      <c r="AD30" s="80">
        <f>AB30*AC30</f>
        <v>5296.8</v>
      </c>
      <c r="AE30" s="79">
        <f>AG30/AF30</f>
        <v>5768</v>
      </c>
      <c r="AF30" s="57">
        <v>0.75</v>
      </c>
      <c r="AG30" s="51">
        <v>4326</v>
      </c>
      <c r="AH30" s="65">
        <f>AJ30/AI30</f>
        <v>5032.5</v>
      </c>
      <c r="AI30" s="81">
        <v>0.6666666666666666</v>
      </c>
      <c r="AJ30" s="51">
        <v>3355</v>
      </c>
      <c r="AK30" s="82">
        <v>0.75</v>
      </c>
      <c r="AL30" s="80">
        <f>AM30/AK30</f>
        <v>3178.6666666666665</v>
      </c>
      <c r="AM30" s="51">
        <v>2384</v>
      </c>
    </row>
    <row r="31" spans="1:39" ht="16.5">
      <c r="A31" s="137"/>
      <c r="B31" s="159"/>
      <c r="C31" s="160"/>
      <c r="D31" s="6" t="s">
        <v>10</v>
      </c>
      <c r="E31" s="31"/>
      <c r="F31" s="32"/>
      <c r="G31" s="31">
        <v>0</v>
      </c>
      <c r="H31" s="31"/>
      <c r="I31" s="33">
        <v>0.3333333333333333</v>
      </c>
      <c r="J31" s="31">
        <f>N31*I31</f>
        <v>968.91084</v>
      </c>
      <c r="K31" s="33">
        <v>0.3333333333333333</v>
      </c>
      <c r="L31" s="31">
        <f>G30-L30</f>
        <v>1937.666666666667</v>
      </c>
      <c r="M31" s="33"/>
      <c r="N31" s="31">
        <f>G30-N30</f>
        <v>2906.73252</v>
      </c>
      <c r="O31" s="98"/>
      <c r="P31" s="99"/>
      <c r="Q31" s="98">
        <v>0</v>
      </c>
      <c r="R31" s="98">
        <v>8420</v>
      </c>
      <c r="S31" s="99">
        <v>0.5</v>
      </c>
      <c r="T31" s="104">
        <v>0.3332</v>
      </c>
      <c r="U31" s="98">
        <f>Q30-U30</f>
        <v>701.5999999999999</v>
      </c>
      <c r="V31" s="98"/>
      <c r="W31" s="105"/>
      <c r="X31" s="106">
        <v>2</v>
      </c>
      <c r="Y31" s="98">
        <f>U31*X31</f>
        <v>1403.1999999999998</v>
      </c>
      <c r="Z31" s="99">
        <v>0.4</v>
      </c>
      <c r="AA31" s="22">
        <f>Q30-AA30</f>
        <v>2104.8</v>
      </c>
      <c r="AB31" s="83"/>
      <c r="AC31" s="84"/>
      <c r="AD31" s="80">
        <v>0</v>
      </c>
      <c r="AE31" s="79"/>
      <c r="AF31" s="57"/>
      <c r="AG31" s="51">
        <f>AD30-AG30</f>
        <v>970.8000000000002</v>
      </c>
      <c r="AH31" s="65"/>
      <c r="AI31" s="81"/>
      <c r="AJ31" s="51">
        <f>AD30-AJ30</f>
        <v>1941.8000000000002</v>
      </c>
      <c r="AK31" s="82"/>
      <c r="AL31" s="80">
        <f>AM31/AK30</f>
        <v>3884</v>
      </c>
      <c r="AM31" s="51">
        <v>2913</v>
      </c>
    </row>
    <row r="32" spans="1:39" ht="16.5">
      <c r="A32" s="7"/>
      <c r="B32" s="8"/>
      <c r="C32" s="8"/>
      <c r="D32" s="9"/>
      <c r="E32" s="9"/>
      <c r="F32" s="16"/>
      <c r="G32" s="9"/>
      <c r="H32" s="9"/>
      <c r="I32" s="19"/>
      <c r="J32" s="9"/>
      <c r="K32" s="19"/>
      <c r="L32" s="9"/>
      <c r="M32" s="19"/>
      <c r="N32" s="9"/>
      <c r="O32" s="9"/>
      <c r="P32" s="16"/>
      <c r="Q32" s="9"/>
      <c r="R32" s="9"/>
      <c r="S32" s="16"/>
      <c r="T32" s="19"/>
      <c r="U32" s="108"/>
      <c r="V32" s="9"/>
      <c r="W32" s="9"/>
      <c r="X32" s="19"/>
      <c r="Y32" s="9"/>
      <c r="Z32" s="16"/>
      <c r="AA32" s="9"/>
      <c r="AB32" s="9"/>
      <c r="AC32" s="16"/>
      <c r="AD32" s="88"/>
      <c r="AE32" s="9"/>
      <c r="AF32" s="19"/>
      <c r="AG32" s="19"/>
      <c r="AH32" s="68"/>
      <c r="AI32" s="19"/>
      <c r="AJ32" s="68"/>
      <c r="AK32" s="9"/>
      <c r="AL32" s="88"/>
      <c r="AM32" s="9"/>
    </row>
    <row r="33" spans="1:39" ht="16.5">
      <c r="A33" s="148" t="s">
        <v>15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</row>
    <row r="34" spans="1:39" ht="16.5">
      <c r="A34" s="11"/>
      <c r="B34" s="10"/>
      <c r="C34" s="10"/>
      <c r="D34" s="10"/>
      <c r="E34" s="10"/>
      <c r="F34" s="15"/>
      <c r="G34" s="10"/>
      <c r="H34" s="10"/>
      <c r="I34" s="18"/>
      <c r="J34" s="10"/>
      <c r="K34" s="18"/>
      <c r="L34" s="10"/>
      <c r="M34" s="18"/>
      <c r="N34" s="10"/>
      <c r="O34" s="10"/>
      <c r="P34" s="15"/>
      <c r="Q34" s="10"/>
      <c r="R34" s="10"/>
      <c r="S34" s="15"/>
      <c r="T34" s="18"/>
      <c r="U34" s="107"/>
      <c r="V34" s="10"/>
      <c r="W34" s="10"/>
      <c r="X34" s="18"/>
      <c r="Y34" s="10"/>
      <c r="Z34" s="15"/>
      <c r="AA34" s="10"/>
      <c r="AB34" s="10"/>
      <c r="AC34" s="15"/>
      <c r="AD34" s="89"/>
      <c r="AE34" s="10"/>
      <c r="AF34" s="18"/>
      <c r="AG34" s="18"/>
      <c r="AH34" s="63"/>
      <c r="AI34" s="18"/>
      <c r="AJ34" s="63"/>
      <c r="AK34" s="10"/>
      <c r="AL34" s="89"/>
      <c r="AM34" s="10"/>
    </row>
    <row r="35" spans="1:39" ht="16.5">
      <c r="A35" s="149" t="s">
        <v>4</v>
      </c>
      <c r="B35" s="151" t="s">
        <v>5</v>
      </c>
      <c r="C35" s="151"/>
      <c r="D35" s="151"/>
      <c r="E35" s="42"/>
      <c r="F35" s="43"/>
      <c r="G35" s="152" t="s">
        <v>17</v>
      </c>
      <c r="H35" s="153"/>
      <c r="I35" s="153"/>
      <c r="J35" s="153"/>
      <c r="K35" s="153"/>
      <c r="L35" s="153"/>
      <c r="M35" s="153"/>
      <c r="N35" s="154"/>
      <c r="O35" s="39"/>
      <c r="P35" s="49"/>
      <c r="Q35" s="155" t="s">
        <v>18</v>
      </c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46"/>
      <c r="AC35" s="55"/>
      <c r="AD35" s="156" t="s">
        <v>30</v>
      </c>
      <c r="AE35" s="156"/>
      <c r="AF35" s="156"/>
      <c r="AG35" s="156"/>
      <c r="AH35" s="156"/>
      <c r="AI35" s="156"/>
      <c r="AJ35" s="156"/>
      <c r="AK35" s="156"/>
      <c r="AL35" s="156"/>
      <c r="AM35" s="156"/>
    </row>
    <row r="36" spans="1:39" ht="16.5">
      <c r="A36" s="149"/>
      <c r="B36" s="151" t="s">
        <v>6</v>
      </c>
      <c r="C36" s="151"/>
      <c r="D36" s="151"/>
      <c r="E36" s="44"/>
      <c r="F36" s="45"/>
      <c r="G36" s="40" t="s">
        <v>19</v>
      </c>
      <c r="H36" s="40"/>
      <c r="I36" s="30"/>
      <c r="J36" s="40" t="s">
        <v>20</v>
      </c>
      <c r="K36" s="30"/>
      <c r="L36" s="40" t="s">
        <v>21</v>
      </c>
      <c r="M36" s="30"/>
      <c r="N36" s="40" t="s">
        <v>22</v>
      </c>
      <c r="O36" s="28" t="s">
        <v>26</v>
      </c>
      <c r="P36" s="48" t="s">
        <v>27</v>
      </c>
      <c r="Q36" s="110" t="s">
        <v>19</v>
      </c>
      <c r="R36" s="96" t="s">
        <v>23</v>
      </c>
      <c r="S36" s="100" t="s">
        <v>24</v>
      </c>
      <c r="T36" s="100" t="s">
        <v>24</v>
      </c>
      <c r="U36" s="111" t="s">
        <v>38</v>
      </c>
      <c r="V36" s="96" t="s">
        <v>23</v>
      </c>
      <c r="W36" s="100" t="s">
        <v>24</v>
      </c>
      <c r="X36" s="100" t="s">
        <v>24</v>
      </c>
      <c r="Y36" s="111" t="s">
        <v>39</v>
      </c>
      <c r="Z36" s="97"/>
      <c r="AA36" s="111" t="s">
        <v>40</v>
      </c>
      <c r="AB36" s="71" t="s">
        <v>31</v>
      </c>
      <c r="AC36" s="72" t="s">
        <v>32</v>
      </c>
      <c r="AD36" s="87" t="s">
        <v>19</v>
      </c>
      <c r="AE36" s="71" t="s">
        <v>23</v>
      </c>
      <c r="AF36" s="75" t="s">
        <v>24</v>
      </c>
      <c r="AG36" s="86" t="s">
        <v>34</v>
      </c>
      <c r="AH36" s="93" t="s">
        <v>23</v>
      </c>
      <c r="AI36" s="75" t="s">
        <v>24</v>
      </c>
      <c r="AJ36" s="94" t="s">
        <v>35</v>
      </c>
      <c r="AK36" s="93" t="s">
        <v>23</v>
      </c>
      <c r="AL36" s="75" t="s">
        <v>24</v>
      </c>
      <c r="AM36" s="85" t="s">
        <v>22</v>
      </c>
    </row>
    <row r="37" spans="1:39" ht="16.5">
      <c r="A37" s="149" t="s">
        <v>7</v>
      </c>
      <c r="B37" s="150" t="s">
        <v>16</v>
      </c>
      <c r="C37" s="150"/>
      <c r="D37" s="6" t="s">
        <v>9</v>
      </c>
      <c r="E37" s="31"/>
      <c r="F37" s="32">
        <v>0.5</v>
      </c>
      <c r="G37" s="31">
        <f>G24*F37</f>
        <v>9687.5</v>
      </c>
      <c r="H37" s="31"/>
      <c r="I37" s="33"/>
      <c r="J37" s="31">
        <f>G37-J38</f>
        <v>8072.833333333334</v>
      </c>
      <c r="K37" s="33"/>
      <c r="L37" s="31">
        <v>6459</v>
      </c>
      <c r="M37" s="33"/>
      <c r="N37" s="31">
        <v>4844</v>
      </c>
      <c r="O37" s="31">
        <v>7598</v>
      </c>
      <c r="P37" s="32">
        <v>1</v>
      </c>
      <c r="Q37" s="98">
        <f>O37*P37</f>
        <v>7598</v>
      </c>
      <c r="R37" s="98"/>
      <c r="S37" s="99"/>
      <c r="T37" s="99">
        <v>0.4</v>
      </c>
      <c r="U37" s="98">
        <f>U10*T37</f>
        <v>6428.8</v>
      </c>
      <c r="V37" s="98"/>
      <c r="W37" s="104"/>
      <c r="X37" s="99">
        <v>0.4</v>
      </c>
      <c r="Y37" s="98">
        <f>Y10*X37</f>
        <v>5259.333333333334</v>
      </c>
      <c r="Z37" s="99">
        <v>0.4</v>
      </c>
      <c r="AA37" s="98">
        <f>AA10*Z37</f>
        <v>4090</v>
      </c>
      <c r="AB37" s="51">
        <v>14125</v>
      </c>
      <c r="AC37" s="60">
        <v>0.49996</v>
      </c>
      <c r="AD37" s="77">
        <f>AB37*AC37</f>
        <v>7061.935</v>
      </c>
      <c r="AE37" s="51">
        <f>AG37/AF37</f>
        <v>17304</v>
      </c>
      <c r="AF37" s="57">
        <v>0.3333333333333333</v>
      </c>
      <c r="AG37" s="51">
        <v>5768</v>
      </c>
      <c r="AH37" s="65">
        <f>AJ37/AI37</f>
        <v>6709.5</v>
      </c>
      <c r="AI37" s="81">
        <v>0.6666666666666666</v>
      </c>
      <c r="AJ37" s="77">
        <v>4473</v>
      </c>
      <c r="AK37" s="51">
        <f>AM37/AL37</f>
        <v>12712</v>
      </c>
      <c r="AL37" s="81">
        <v>0.25</v>
      </c>
      <c r="AM37" s="51">
        <v>3178</v>
      </c>
    </row>
    <row r="38" spans="1:39" ht="16.5">
      <c r="A38" s="149"/>
      <c r="B38" s="150"/>
      <c r="C38" s="150"/>
      <c r="D38" s="6" t="s">
        <v>10</v>
      </c>
      <c r="E38" s="31"/>
      <c r="F38" s="32"/>
      <c r="G38" s="31">
        <v>0</v>
      </c>
      <c r="H38" s="31"/>
      <c r="I38" s="33">
        <v>0.3333333333333333</v>
      </c>
      <c r="J38" s="31">
        <f>J39*I38</f>
        <v>1614.6666666666665</v>
      </c>
      <c r="K38" s="33"/>
      <c r="L38" s="31">
        <v>3229</v>
      </c>
      <c r="M38" s="33"/>
      <c r="N38" s="31">
        <v>4844</v>
      </c>
      <c r="O38" s="31"/>
      <c r="P38" s="32"/>
      <c r="Q38" s="98">
        <v>0</v>
      </c>
      <c r="R38" s="98"/>
      <c r="S38" s="99"/>
      <c r="T38" s="99">
        <v>0.4</v>
      </c>
      <c r="U38" s="98">
        <f>Q37-U37</f>
        <v>1169.1999999999998</v>
      </c>
      <c r="V38" s="98"/>
      <c r="W38" s="104"/>
      <c r="X38" s="104"/>
      <c r="Y38" s="98">
        <f>Q37-Y37</f>
        <v>2338.666666666666</v>
      </c>
      <c r="Z38" s="99"/>
      <c r="AA38" s="98">
        <f>Q37-AA37</f>
        <v>3508</v>
      </c>
      <c r="AB38" s="51"/>
      <c r="AC38" s="60"/>
      <c r="AD38" s="77">
        <v>0</v>
      </c>
      <c r="AE38" s="51">
        <f>AG38/AF38</f>
        <v>3882</v>
      </c>
      <c r="AF38" s="57">
        <v>0.3333333333333333</v>
      </c>
      <c r="AG38" s="51">
        <v>1294</v>
      </c>
      <c r="AH38" s="65">
        <f>AJ38/AI38</f>
        <v>3883.5</v>
      </c>
      <c r="AI38" s="81">
        <v>0.6666666666666666</v>
      </c>
      <c r="AJ38" s="77">
        <v>2589</v>
      </c>
      <c r="AK38" s="51">
        <f>AM38/AL38</f>
        <v>15536</v>
      </c>
      <c r="AL38" s="81">
        <v>0.25</v>
      </c>
      <c r="AM38" s="51">
        <v>3884</v>
      </c>
    </row>
    <row r="39" spans="1:39" ht="16.5">
      <c r="A39" s="149" t="s">
        <v>12</v>
      </c>
      <c r="B39" s="150" t="s">
        <v>16</v>
      </c>
      <c r="C39" s="150"/>
      <c r="D39" s="6" t="s">
        <v>9</v>
      </c>
      <c r="E39" s="31"/>
      <c r="F39" s="32"/>
      <c r="G39" s="31">
        <v>5813</v>
      </c>
      <c r="H39" s="31"/>
      <c r="I39" s="33"/>
      <c r="J39" s="31">
        <f>G39-J40</f>
        <v>4844</v>
      </c>
      <c r="K39" s="33"/>
      <c r="L39" s="31">
        <v>3875</v>
      </c>
      <c r="M39" s="33"/>
      <c r="N39" s="31">
        <v>2906</v>
      </c>
      <c r="O39" s="31">
        <f>Q37</f>
        <v>7598</v>
      </c>
      <c r="P39" s="32">
        <v>0.6</v>
      </c>
      <c r="Q39" s="98">
        <f>O39*P39</f>
        <v>4558.8</v>
      </c>
      <c r="R39" s="98"/>
      <c r="S39" s="99"/>
      <c r="T39" s="99">
        <v>0.4</v>
      </c>
      <c r="U39" s="98">
        <f>U14*T39</f>
        <v>3857.2000000000003</v>
      </c>
      <c r="V39" s="98"/>
      <c r="W39" s="98"/>
      <c r="X39" s="104">
        <v>0.4</v>
      </c>
      <c r="Y39" s="98">
        <f>Y14*X39</f>
        <v>3155.6000000000004</v>
      </c>
      <c r="Z39" s="99">
        <v>0.4</v>
      </c>
      <c r="AA39" s="98">
        <f>AA14*Z39</f>
        <v>2454</v>
      </c>
      <c r="AB39" s="51">
        <v>8828</v>
      </c>
      <c r="AC39" s="60">
        <v>0.6</v>
      </c>
      <c r="AD39" s="77">
        <f>AB39*AC39</f>
        <v>5296.8</v>
      </c>
      <c r="AE39" s="51">
        <f>AG39/AF39</f>
        <v>12978</v>
      </c>
      <c r="AF39" s="57">
        <v>0.3333333333333333</v>
      </c>
      <c r="AG39" s="51">
        <v>4326</v>
      </c>
      <c r="AH39" s="65">
        <f>AJ39/AI39</f>
        <v>5032.5</v>
      </c>
      <c r="AI39" s="81">
        <v>0.6666666666666666</v>
      </c>
      <c r="AJ39" s="77">
        <v>3355</v>
      </c>
      <c r="AK39" s="51">
        <f>AM39/AL39</f>
        <v>9536</v>
      </c>
      <c r="AL39" s="81">
        <v>0.25</v>
      </c>
      <c r="AM39" s="51">
        <v>2384</v>
      </c>
    </row>
    <row r="40" spans="1:39" ht="16.5">
      <c r="A40" s="149"/>
      <c r="B40" s="150"/>
      <c r="C40" s="150"/>
      <c r="D40" s="6" t="s">
        <v>10</v>
      </c>
      <c r="E40" s="31"/>
      <c r="F40" s="32"/>
      <c r="G40" s="31">
        <v>0</v>
      </c>
      <c r="H40" s="31"/>
      <c r="I40" s="33">
        <v>0.3333333333333333</v>
      </c>
      <c r="J40" s="31">
        <f>N40*I40</f>
        <v>969</v>
      </c>
      <c r="K40" s="33"/>
      <c r="L40" s="31">
        <v>1938</v>
      </c>
      <c r="M40" s="33"/>
      <c r="N40" s="31">
        <v>2907</v>
      </c>
      <c r="O40" s="31"/>
      <c r="P40" s="32"/>
      <c r="Q40" s="98">
        <v>0</v>
      </c>
      <c r="R40" s="98"/>
      <c r="S40" s="99"/>
      <c r="T40" s="99"/>
      <c r="U40" s="98">
        <f>Q39-U39</f>
        <v>701.5999999999999</v>
      </c>
      <c r="V40" s="98"/>
      <c r="W40" s="98"/>
      <c r="X40" s="104"/>
      <c r="Y40" s="98">
        <f>Q39-Y39</f>
        <v>1403.1999999999998</v>
      </c>
      <c r="Z40" s="99"/>
      <c r="AA40" s="98">
        <f>Q39-AA39</f>
        <v>2104.8</v>
      </c>
      <c r="AB40" s="51"/>
      <c r="AC40" s="60"/>
      <c r="AD40" s="77">
        <v>0</v>
      </c>
      <c r="AE40" s="51">
        <f>AG40/AF40</f>
        <v>2913</v>
      </c>
      <c r="AF40" s="57">
        <v>0.3333333333333333</v>
      </c>
      <c r="AG40" s="51">
        <v>971</v>
      </c>
      <c r="AH40" s="65">
        <f>AJ40/AI40</f>
        <v>2913</v>
      </c>
      <c r="AI40" s="81">
        <v>0.6666666666666666</v>
      </c>
      <c r="AJ40" s="77">
        <v>1942</v>
      </c>
      <c r="AK40" s="51">
        <f>AM40/AL40</f>
        <v>11652</v>
      </c>
      <c r="AL40" s="81">
        <v>0.25</v>
      </c>
      <c r="AM40" s="51">
        <v>2913</v>
      </c>
    </row>
  </sheetData>
  <sheetProtection password="CCF3" sheet="1" objects="1" scenarios="1"/>
  <mergeCells count="41">
    <mergeCell ref="A1:AM1"/>
    <mergeCell ref="A3:AM3"/>
    <mergeCell ref="A5:AM5"/>
    <mergeCell ref="A6:AM6"/>
    <mergeCell ref="A8:A9"/>
    <mergeCell ref="B8:D8"/>
    <mergeCell ref="Q8:AA8"/>
    <mergeCell ref="AD8:AM8"/>
    <mergeCell ref="B9:D9"/>
    <mergeCell ref="E8:N8"/>
    <mergeCell ref="A10:A13"/>
    <mergeCell ref="B10:C11"/>
    <mergeCell ref="B12:C13"/>
    <mergeCell ref="A14:A17"/>
    <mergeCell ref="B14:C15"/>
    <mergeCell ref="B16:C17"/>
    <mergeCell ref="A19:AM19"/>
    <mergeCell ref="A20:AM20"/>
    <mergeCell ref="A22:A23"/>
    <mergeCell ref="B22:D22"/>
    <mergeCell ref="G22:N22"/>
    <mergeCell ref="Q22:AA22"/>
    <mergeCell ref="AD22:AM22"/>
    <mergeCell ref="B23:D23"/>
    <mergeCell ref="A24:A27"/>
    <mergeCell ref="B24:C25"/>
    <mergeCell ref="B26:C27"/>
    <mergeCell ref="A28:A31"/>
    <mergeCell ref="B28:C29"/>
    <mergeCell ref="B30:C31"/>
    <mergeCell ref="A33:AM33"/>
    <mergeCell ref="A35:A36"/>
    <mergeCell ref="B35:D35"/>
    <mergeCell ref="G35:N35"/>
    <mergeCell ref="Q35:AA35"/>
    <mergeCell ref="AD35:AM35"/>
    <mergeCell ref="B36:D36"/>
    <mergeCell ref="A37:A38"/>
    <mergeCell ref="B37:C38"/>
    <mergeCell ref="A39:A40"/>
    <mergeCell ref="B39:C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2005-09-11T07:34:17Z</cp:lastPrinted>
  <dcterms:created xsi:type="dcterms:W3CDTF">2005-09-07T02:20:05Z</dcterms:created>
  <dcterms:modified xsi:type="dcterms:W3CDTF">2006-07-20T05:37:03Z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1285269507</vt:i4>
  </property>
  <property fmtid="{D5CDD505-2E9C-101B-9397-08002B2CF9AE}" pid="3" name="_EmailSubject">
    <vt:lpwstr>收費QA，請上網</vt:lpwstr>
  </property>
  <property fmtid="{D5CDD505-2E9C-101B-9397-08002B2CF9AE}" pid="4" name="_AuthorEmail">
    <vt:lpwstr>h05@mail.jung.nat.gov.tw</vt:lpwstr>
  </property>
  <property fmtid="{D5CDD505-2E9C-101B-9397-08002B2CF9AE}" pid="5" name="_AuthorEmailDisplayName">
    <vt:lpwstr>h05</vt:lpwstr>
  </property>
  <property fmtid="{D5CDD505-2E9C-101B-9397-08002B2CF9AE}" pid="6" name="_ReviewingToolsShownOnce">
    <vt:lpwstr/>
  </property>
</Properties>
</file>