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特殊身分2" sheetId="1" r:id="rId1"/>
    <sheet name="特殊計算式2" sheetId="2" state="hidden" r:id="rId2"/>
  </sheets>
  <definedNames/>
  <calcPr fullCalcOnLoad="1"/>
</workbook>
</file>

<file path=xl/sharedStrings.xml><?xml version="1.0" encoding="utf-8"?>
<sst xmlns="http://schemas.openxmlformats.org/spreadsheetml/2006/main" count="326" uniqueCount="114">
  <si>
    <t>臺北市</t>
  </si>
  <si>
    <t>補助額度類別</t>
  </si>
  <si>
    <t>全額</t>
  </si>
  <si>
    <t>3/4額</t>
  </si>
  <si>
    <t>1/2額</t>
  </si>
  <si>
    <t>1/4額</t>
  </si>
  <si>
    <t>4/3繳費</t>
  </si>
  <si>
    <t>5/3繳費</t>
  </si>
  <si>
    <t>基準</t>
  </si>
  <si>
    <t>倍數</t>
  </si>
  <si>
    <t>1/3額</t>
  </si>
  <si>
    <t>2/3額</t>
  </si>
  <si>
    <t>高雄市</t>
  </si>
  <si>
    <t>九十四年度臺北市身心障礙者托育養護費用補助標準表</t>
  </si>
  <si>
    <t>適用對象：身心障礙者年滿30歲以上、身心障礙者年滿20歲以上父母一方年逾65歲者</t>
  </si>
  <si>
    <t>一.身心障礙者保護法第三條第一項第六－七.九－十四款（智.多.器.植物人.癡呆症.其他</t>
  </si>
  <si>
    <t>　 障礙）之補助標準：</t>
  </si>
  <si>
    <t>扶助類別</t>
  </si>
  <si>
    <t>機構所在地</t>
  </si>
  <si>
    <t>台灣省</t>
  </si>
  <si>
    <t>家長自付</t>
  </si>
  <si>
    <t>中度</t>
  </si>
  <si>
    <t>政府補助</t>
  </si>
  <si>
    <t>二.身心障礙者保護法第三條第一項第一－五.八款（視.聽.平.語.肢.顏障）之補助標準：</t>
  </si>
  <si>
    <t>　 礙）之補助標準：</t>
  </si>
  <si>
    <t>扶助類別</t>
  </si>
  <si>
    <t>機構所在地</t>
  </si>
  <si>
    <t>臺北市</t>
  </si>
  <si>
    <t>補助額度類別</t>
  </si>
  <si>
    <t>基準</t>
  </si>
  <si>
    <t>倍數</t>
  </si>
  <si>
    <t>全額</t>
  </si>
  <si>
    <t>1/3額</t>
  </si>
  <si>
    <t>2/3額</t>
  </si>
  <si>
    <t>1額</t>
  </si>
  <si>
    <t>3/4額</t>
  </si>
  <si>
    <t>1/2額</t>
  </si>
  <si>
    <t>1/4額</t>
  </si>
  <si>
    <t>高雄市</t>
  </si>
  <si>
    <t>養護住宿</t>
  </si>
  <si>
    <t>輕度</t>
  </si>
  <si>
    <t>日間托育</t>
  </si>
  <si>
    <t>台灣省</t>
  </si>
  <si>
    <t>極重.重度</t>
  </si>
  <si>
    <t>三.身心障礙者保護法第三條各類輕度障礙者之補助標準：</t>
  </si>
  <si>
    <t>4/3繳費</t>
  </si>
  <si>
    <t>5/3繳費</t>
  </si>
  <si>
    <t>1額</t>
  </si>
  <si>
    <t>倍數</t>
  </si>
  <si>
    <t>4/3繳費</t>
  </si>
  <si>
    <t>倍數</t>
  </si>
  <si>
    <t>5/3繳費</t>
  </si>
  <si>
    <t>台灣省</t>
  </si>
  <si>
    <t>基準</t>
  </si>
  <si>
    <t>全額</t>
  </si>
  <si>
    <t>1/3額</t>
  </si>
  <si>
    <t>2/3額</t>
  </si>
  <si>
    <t>5/3繳費</t>
  </si>
  <si>
    <t>台灣省</t>
  </si>
  <si>
    <t>4/3繳費</t>
  </si>
  <si>
    <t>5/3繳費</t>
  </si>
  <si>
    <t>臺北市</t>
  </si>
  <si>
    <t>基準</t>
  </si>
  <si>
    <t>倍數</t>
  </si>
  <si>
    <t>全額</t>
  </si>
  <si>
    <t>1/2額</t>
  </si>
  <si>
    <t>1/4額</t>
  </si>
  <si>
    <t>台灣省</t>
  </si>
  <si>
    <t>基準</t>
  </si>
  <si>
    <t>倍數</t>
  </si>
  <si>
    <t>全額</t>
  </si>
  <si>
    <t>1/3額</t>
  </si>
  <si>
    <t>2/3額</t>
  </si>
  <si>
    <t>1額</t>
  </si>
  <si>
    <t>5/3額</t>
  </si>
  <si>
    <t>4/3額</t>
  </si>
  <si>
    <t>94年度臺北市、高雄市及台灣省身心障礙者托育養護費用補助標準表3</t>
  </si>
  <si>
    <t>適用對象：家中有兩名以上身心障礙者接受機構托育養護服務者</t>
  </si>
  <si>
    <t>機構所在地</t>
  </si>
  <si>
    <t>1/3額</t>
  </si>
  <si>
    <t>2/3額</t>
  </si>
  <si>
    <t>1額</t>
  </si>
  <si>
    <t>1/3額</t>
  </si>
  <si>
    <t>2/3額</t>
  </si>
  <si>
    <t>1額</t>
  </si>
  <si>
    <t>4/3繳費</t>
  </si>
  <si>
    <t>5/3繳費</t>
  </si>
  <si>
    <t>養護住宿</t>
  </si>
  <si>
    <t>極重.重度</t>
  </si>
  <si>
    <t>政府補助</t>
  </si>
  <si>
    <t>家長自付</t>
  </si>
  <si>
    <t>中度</t>
  </si>
  <si>
    <t>日間托育</t>
  </si>
  <si>
    <t>機構所在地</t>
  </si>
  <si>
    <t>台灣省</t>
  </si>
  <si>
    <t>臺北市</t>
  </si>
  <si>
    <t>高雄市</t>
  </si>
  <si>
    <t>3/4額</t>
  </si>
  <si>
    <t>1/2額</t>
  </si>
  <si>
    <t>1/4額</t>
  </si>
  <si>
    <t>輕度</t>
  </si>
  <si>
    <t>家長繳費額度</t>
  </si>
  <si>
    <t>1/3額</t>
  </si>
  <si>
    <t>2/3額</t>
  </si>
  <si>
    <t>1額</t>
  </si>
  <si>
    <t>臺北市（按該市89年最低生活費11625元計算）</t>
  </si>
  <si>
    <t>台灣省（按該省94年最低生活費8770元計算）</t>
  </si>
  <si>
    <t>高雄市（按該市94年最低生活費9711元計算）</t>
  </si>
  <si>
    <t>項目</t>
  </si>
  <si>
    <t>項目</t>
  </si>
  <si>
    <t>家長繳費額度</t>
  </si>
  <si>
    <t>一.身心障礙者保護法第3條第1項第6－7.9－14款（智.多.器.植物人.癡呆症.其他障礙）之補助標準：</t>
  </si>
  <si>
    <t>二.身心障礙者保護法第3條第1項第1－5.8款（視.聽.平.語.肢.顏障）之補助標準：</t>
  </si>
  <si>
    <t>三.身心障礙者保護法第3條各類輕度障礙者之補助標準：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</si>
</sst>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);[Red]\(#,##0.00\)"/>
    <numFmt numFmtId="178" formatCode="#,##0_);[Red]\(#,##0\)"/>
    <numFmt numFmtId="179" formatCode="&quot;$&quot;#,##0"/>
    <numFmt numFmtId="180" formatCode="#,##0.00000"/>
    <numFmt numFmtId="181" formatCode="m&quot;月&quot;d&quot;日&quot;"/>
    <numFmt numFmtId="182" formatCode="#\ ?/4"/>
    <numFmt numFmtId="183" formatCode="#,##0.000000_);[Red]\(#,##0.000000\)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sz val="12"/>
      <color indexed="8"/>
      <name val="細明體"/>
      <family val="3"/>
    </font>
    <font>
      <sz val="12"/>
      <color indexed="12"/>
      <name val="細明體"/>
      <family val="3"/>
    </font>
    <font>
      <sz val="12"/>
      <color indexed="16"/>
      <name val="細明體"/>
      <family val="3"/>
    </font>
    <font>
      <sz val="12"/>
      <color indexed="58"/>
      <name val="細明體"/>
      <family val="3"/>
    </font>
    <font>
      <sz val="12"/>
      <color indexed="17"/>
      <name val="細明體"/>
      <family val="3"/>
    </font>
    <font>
      <sz val="12"/>
      <color indexed="53"/>
      <name val="細明體"/>
      <family val="3"/>
    </font>
    <font>
      <sz val="9"/>
      <name val="細明體"/>
      <family val="3"/>
    </font>
    <font>
      <sz val="9"/>
      <color indexed="16"/>
      <name val="細明體"/>
      <family val="3"/>
    </font>
    <font>
      <sz val="10"/>
      <color indexed="8"/>
      <name val="標楷體"/>
      <family val="4"/>
    </font>
    <font>
      <sz val="10"/>
      <color indexed="12"/>
      <name val="標楷體"/>
      <family val="4"/>
    </font>
    <font>
      <sz val="10"/>
      <color indexed="58"/>
      <name val="標楷體"/>
      <family val="4"/>
    </font>
    <font>
      <sz val="9"/>
      <color indexed="58"/>
      <name val="標楷體"/>
      <family val="4"/>
    </font>
    <font>
      <sz val="9"/>
      <color indexed="12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14"/>
      <name val="標楷體"/>
      <family val="4"/>
    </font>
    <font>
      <sz val="12"/>
      <color indexed="17"/>
      <name val="標楷體"/>
      <family val="4"/>
    </font>
    <font>
      <sz val="12"/>
      <color indexed="53"/>
      <name val="標楷體"/>
      <family val="4"/>
    </font>
    <font>
      <sz val="12"/>
      <color indexed="2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>
      <alignment/>
      <protection/>
    </xf>
    <xf numFmtId="41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5">
    <xf numFmtId="0" fontId="0" fillId="0" borderId="0" xfId="0" applyAlignment="1">
      <alignment vertical="center"/>
    </xf>
    <xf numFmtId="41" fontId="2" fillId="0" borderId="0" xfId="16" applyFont="1" applyAlignment="1">
      <alignment horizontal="center"/>
      <protection/>
    </xf>
    <xf numFmtId="0" fontId="2" fillId="0" borderId="0" xfId="0" applyFont="1" applyAlignment="1">
      <alignment vertical="center"/>
    </xf>
    <xf numFmtId="41" fontId="2" fillId="0" borderId="0" xfId="16" applyFont="1" applyAlignment="1">
      <alignment horizontal="center" wrapText="1"/>
      <protection/>
    </xf>
    <xf numFmtId="41" fontId="2" fillId="0" borderId="0" xfId="16" applyFont="1" applyAlignment="1">
      <alignment horizontal="center" vertical="center"/>
      <protection/>
    </xf>
    <xf numFmtId="177" fontId="2" fillId="0" borderId="0" xfId="16" applyNumberFormat="1" applyFont="1" applyAlignment="1">
      <alignment horizontal="center"/>
      <protection/>
    </xf>
    <xf numFmtId="12" fontId="2" fillId="0" borderId="0" xfId="16" applyNumberFormat="1" applyFont="1" applyAlignment="1">
      <alignment horizontal="center"/>
      <protection/>
    </xf>
    <xf numFmtId="178" fontId="2" fillId="0" borderId="0" xfId="16" applyNumberFormat="1" applyFont="1" applyAlignment="1">
      <alignment horizontal="center"/>
      <protection/>
    </xf>
    <xf numFmtId="12" fontId="2" fillId="0" borderId="0" xfId="16" applyNumberFormat="1" applyFont="1" applyAlignment="1">
      <alignment horizontal="left"/>
      <protection/>
    </xf>
    <xf numFmtId="178" fontId="2" fillId="0" borderId="0" xfId="16" applyNumberFormat="1" applyFont="1" applyAlignment="1">
      <alignment horizontal="left"/>
      <protection/>
    </xf>
    <xf numFmtId="41" fontId="2" fillId="0" borderId="0" xfId="16" applyFont="1" applyAlignment="1">
      <alignment horizontal="left"/>
      <protection/>
    </xf>
    <xf numFmtId="41" fontId="2" fillId="0" borderId="0" xfId="16" applyFont="1" applyAlignment="1">
      <alignment horizontal="left" wrapText="1"/>
      <protection/>
    </xf>
    <xf numFmtId="177" fontId="2" fillId="0" borderId="0" xfId="16" applyNumberFormat="1" applyFont="1" applyAlignment="1">
      <alignment horizontal="left"/>
      <protection/>
    </xf>
    <xf numFmtId="41" fontId="4" fillId="0" borderId="1" xfId="16" applyFont="1" applyBorder="1" applyAlignment="1">
      <alignment horizontal="center" vertical="center"/>
      <protection/>
    </xf>
    <xf numFmtId="177" fontId="4" fillId="0" borderId="1" xfId="16" applyNumberFormat="1" applyFont="1" applyBorder="1" applyAlignment="1">
      <alignment horizontal="center" vertical="center"/>
      <protection/>
    </xf>
    <xf numFmtId="41" fontId="5" fillId="0" borderId="1" xfId="16" applyFont="1" applyBorder="1" applyAlignment="1">
      <alignment horizontal="center" vertical="center"/>
      <protection/>
    </xf>
    <xf numFmtId="41" fontId="4" fillId="0" borderId="1" xfId="16" applyFont="1" applyBorder="1" applyAlignment="1">
      <alignment horizontal="center"/>
      <protection/>
    </xf>
    <xf numFmtId="177" fontId="4" fillId="0" borderId="1" xfId="16" applyNumberFormat="1" applyFont="1" applyBorder="1" applyAlignment="1">
      <alignment horizontal="center"/>
      <protection/>
    </xf>
    <xf numFmtId="41" fontId="5" fillId="0" borderId="1" xfId="16" applyFont="1" applyBorder="1" applyAlignment="1">
      <alignment horizontal="center"/>
      <protection/>
    </xf>
    <xf numFmtId="41" fontId="5" fillId="0" borderId="2" xfId="16" applyFont="1" applyBorder="1" applyAlignment="1">
      <alignment horizontal="center"/>
      <protection/>
    </xf>
    <xf numFmtId="177" fontId="5" fillId="0" borderId="1" xfId="16" applyNumberFormat="1" applyFont="1" applyBorder="1" applyAlignment="1">
      <alignment horizontal="center"/>
      <protection/>
    </xf>
    <xf numFmtId="41" fontId="4" fillId="0" borderId="3" xfId="16" applyFont="1" applyBorder="1">
      <alignment/>
      <protection/>
    </xf>
    <xf numFmtId="12" fontId="4" fillId="0" borderId="3" xfId="16" applyNumberFormat="1" applyFont="1" applyBorder="1">
      <alignment/>
      <protection/>
    </xf>
    <xf numFmtId="41" fontId="7" fillId="0" borderId="3" xfId="16" applyFont="1" applyBorder="1">
      <alignment/>
      <protection/>
    </xf>
    <xf numFmtId="177" fontId="7" fillId="0" borderId="3" xfId="16" applyNumberFormat="1" applyFont="1" applyBorder="1">
      <alignment/>
      <protection/>
    </xf>
    <xf numFmtId="12" fontId="7" fillId="0" borderId="3" xfId="16" applyNumberFormat="1" applyFont="1" applyBorder="1">
      <alignment/>
      <protection/>
    </xf>
    <xf numFmtId="41" fontId="5" fillId="0" borderId="3" xfId="16" applyFont="1" applyBorder="1">
      <alignment/>
      <protection/>
    </xf>
    <xf numFmtId="41" fontId="6" fillId="0" borderId="3" xfId="16" applyFont="1" applyBorder="1">
      <alignment/>
      <protection/>
    </xf>
    <xf numFmtId="177" fontId="6" fillId="0" borderId="3" xfId="16" applyNumberFormat="1" applyFont="1" applyBorder="1">
      <alignment/>
      <protection/>
    </xf>
    <xf numFmtId="41" fontId="6" fillId="0" borderId="3" xfId="16" applyFont="1" applyBorder="1" applyAlignment="1">
      <alignment horizontal="center"/>
      <protection/>
    </xf>
    <xf numFmtId="12" fontId="6" fillId="0" borderId="3" xfId="16" applyNumberFormat="1" applyFont="1" applyBorder="1">
      <alignment/>
      <protection/>
    </xf>
    <xf numFmtId="178" fontId="6" fillId="0" borderId="3" xfId="16" applyNumberFormat="1" applyFont="1" applyBorder="1">
      <alignment/>
      <protection/>
    </xf>
    <xf numFmtId="176" fontId="2" fillId="0" borderId="3" xfId="16" applyNumberFormat="1" applyFont="1" applyBorder="1">
      <alignment/>
      <protection/>
    </xf>
    <xf numFmtId="176" fontId="4" fillId="0" borderId="3" xfId="16" applyNumberFormat="1" applyFont="1" applyBorder="1">
      <alignment/>
      <protection/>
    </xf>
    <xf numFmtId="177" fontId="4" fillId="0" borderId="3" xfId="16" applyNumberFormat="1" applyFont="1" applyBorder="1">
      <alignment/>
      <protection/>
    </xf>
    <xf numFmtId="176" fontId="7" fillId="0" borderId="3" xfId="16" applyNumberFormat="1" applyFont="1" applyBorder="1">
      <alignment/>
      <protection/>
    </xf>
    <xf numFmtId="176" fontId="7" fillId="0" borderId="0" xfId="16" applyNumberFormat="1" applyFont="1" applyBorder="1">
      <alignment/>
      <protection/>
    </xf>
    <xf numFmtId="177" fontId="7" fillId="0" borderId="0" xfId="16" applyNumberFormat="1" applyFont="1" applyBorder="1">
      <alignment/>
      <protection/>
    </xf>
    <xf numFmtId="12" fontId="7" fillId="0" borderId="0" xfId="0" applyNumberFormat="1" applyFont="1" applyAlignment="1">
      <alignment vertical="center"/>
    </xf>
    <xf numFmtId="176" fontId="5" fillId="0" borderId="3" xfId="16" applyNumberFormat="1" applyFont="1" applyBorder="1">
      <alignment/>
      <protection/>
    </xf>
    <xf numFmtId="176" fontId="6" fillId="0" borderId="3" xfId="16" applyNumberFormat="1" applyFont="1" applyBorder="1">
      <alignment/>
      <protection/>
    </xf>
    <xf numFmtId="176" fontId="6" fillId="0" borderId="3" xfId="16" applyNumberFormat="1" applyFont="1" applyBorder="1" applyAlignment="1">
      <alignment horizontal="center"/>
      <protection/>
    </xf>
    <xf numFmtId="178" fontId="6" fillId="0" borderId="3" xfId="16" applyNumberFormat="1" applyFont="1" applyBorder="1" applyAlignment="1">
      <alignment/>
      <protection/>
    </xf>
    <xf numFmtId="12" fontId="6" fillId="0" borderId="3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4" fontId="7" fillId="0" borderId="3" xfId="16" applyNumberFormat="1" applyFont="1" applyBorder="1">
      <alignment/>
      <protection/>
    </xf>
    <xf numFmtId="178" fontId="7" fillId="0" borderId="3" xfId="16" applyNumberFormat="1" applyFont="1" applyBorder="1" applyAlignment="1">
      <alignment horizontal="center"/>
      <protection/>
    </xf>
    <xf numFmtId="176" fontId="2" fillId="0" borderId="0" xfId="16" applyNumberFormat="1" applyFont="1" applyBorder="1" applyAlignment="1">
      <alignment horizontal="center" vertical="top" wrapText="1"/>
      <protection/>
    </xf>
    <xf numFmtId="176" fontId="2" fillId="0" borderId="0" xfId="16" applyNumberFormat="1" applyFont="1" applyBorder="1" applyAlignment="1">
      <alignment horizontal="center" vertical="top"/>
      <protection/>
    </xf>
    <xf numFmtId="176" fontId="2" fillId="0" borderId="0" xfId="16" applyNumberFormat="1" applyFont="1" applyBorder="1">
      <alignment/>
      <protection/>
    </xf>
    <xf numFmtId="176" fontId="2" fillId="0" borderId="0" xfId="16" applyNumberFormat="1" applyFont="1" applyBorder="1" applyAlignment="1">
      <alignment horizontal="center" vertical="center"/>
      <protection/>
    </xf>
    <xf numFmtId="177" fontId="2" fillId="0" borderId="0" xfId="16" applyNumberFormat="1" applyFont="1" applyBorder="1">
      <alignment/>
      <protection/>
    </xf>
    <xf numFmtId="12" fontId="2" fillId="0" borderId="0" xfId="16" applyNumberFormat="1" applyFont="1" applyBorder="1">
      <alignment/>
      <protection/>
    </xf>
    <xf numFmtId="176" fontId="2" fillId="0" borderId="0" xfId="16" applyNumberFormat="1" applyFont="1" applyBorder="1" applyAlignment="1">
      <alignment horizontal="center"/>
      <protection/>
    </xf>
    <xf numFmtId="178" fontId="2" fillId="0" borderId="0" xfId="16" applyNumberFormat="1" applyFont="1" applyBorder="1">
      <alignment/>
      <protection/>
    </xf>
    <xf numFmtId="176" fontId="2" fillId="0" borderId="0" xfId="16" applyNumberFormat="1" applyFont="1" applyAlignment="1">
      <alignment horizontal="left"/>
      <protection/>
    </xf>
    <xf numFmtId="176" fontId="2" fillId="0" borderId="0" xfId="16" applyNumberFormat="1" applyFont="1" applyAlignment="1">
      <alignment horizontal="left" wrapText="1"/>
      <protection/>
    </xf>
    <xf numFmtId="176" fontId="2" fillId="0" borderId="0" xfId="16" applyNumberFormat="1" applyFont="1" applyAlignment="1">
      <alignment horizontal="center" vertical="center"/>
      <protection/>
    </xf>
    <xf numFmtId="4" fontId="2" fillId="0" borderId="0" xfId="16" applyNumberFormat="1" applyFont="1" applyAlignment="1">
      <alignment horizontal="left"/>
      <protection/>
    </xf>
    <xf numFmtId="176" fontId="2" fillId="0" borderId="0" xfId="16" applyNumberFormat="1" applyFont="1" applyAlignment="1">
      <alignment horizontal="center"/>
      <protection/>
    </xf>
    <xf numFmtId="176" fontId="4" fillId="0" borderId="1" xfId="16" applyNumberFormat="1" applyFont="1" applyBorder="1" applyAlignment="1">
      <alignment horizontal="center"/>
      <protection/>
    </xf>
    <xf numFmtId="176" fontId="4" fillId="0" borderId="2" xfId="16" applyNumberFormat="1" applyFont="1" applyBorder="1" applyAlignment="1">
      <alignment horizontal="center"/>
      <protection/>
    </xf>
    <xf numFmtId="177" fontId="5" fillId="0" borderId="2" xfId="16" applyNumberFormat="1" applyFont="1" applyBorder="1" applyAlignment="1">
      <alignment horizontal="center"/>
      <protection/>
    </xf>
    <xf numFmtId="177" fontId="6" fillId="0" borderId="3" xfId="16" applyNumberFormat="1" applyFont="1" applyBorder="1" applyAlignment="1">
      <alignment horizontal="center"/>
      <protection/>
    </xf>
    <xf numFmtId="176" fontId="6" fillId="0" borderId="3" xfId="15" applyNumberFormat="1" applyFont="1" applyBorder="1" applyAlignment="1">
      <alignment horizontal="center"/>
      <protection/>
    </xf>
    <xf numFmtId="176" fontId="6" fillId="0" borderId="3" xfId="15" applyNumberFormat="1" applyFont="1" applyBorder="1">
      <alignment/>
      <protection/>
    </xf>
    <xf numFmtId="12" fontId="6" fillId="0" borderId="3" xfId="16" applyNumberFormat="1" applyFont="1" applyBorder="1" applyAlignment="1">
      <alignment horizontal="center"/>
      <protection/>
    </xf>
    <xf numFmtId="12" fontId="6" fillId="0" borderId="3" xfId="15" applyNumberFormat="1" applyFont="1" applyBorder="1" applyAlignment="1">
      <alignment horizontal="center"/>
      <protection/>
    </xf>
    <xf numFmtId="176" fontId="6" fillId="0" borderId="3" xfId="15" applyNumberFormat="1" applyFont="1" applyBorder="1" applyAlignment="1">
      <alignment horizontal="center" vertical="top"/>
      <protection/>
    </xf>
    <xf numFmtId="3" fontId="7" fillId="0" borderId="3" xfId="16" applyNumberFormat="1" applyFont="1" applyBorder="1">
      <alignment/>
      <protection/>
    </xf>
    <xf numFmtId="176" fontId="5" fillId="0" borderId="3" xfId="16" applyNumberFormat="1" applyFont="1" applyBorder="1" applyAlignment="1">
      <alignment horizontal="center"/>
      <protection/>
    </xf>
    <xf numFmtId="177" fontId="5" fillId="0" borderId="3" xfId="16" applyNumberFormat="1" applyFont="1" applyBorder="1" applyAlignment="1">
      <alignment horizontal="center"/>
      <protection/>
    </xf>
    <xf numFmtId="179" fontId="2" fillId="0" borderId="0" xfId="16" applyNumberFormat="1" applyFont="1" applyBorder="1">
      <alignment/>
      <protection/>
    </xf>
    <xf numFmtId="180" fontId="2" fillId="0" borderId="0" xfId="16" applyNumberFormat="1" applyFont="1" applyAlignment="1">
      <alignment horizontal="left"/>
      <protection/>
    </xf>
    <xf numFmtId="176" fontId="4" fillId="0" borderId="4" xfId="16" applyNumberFormat="1" applyFont="1" applyBorder="1" applyAlignment="1">
      <alignment horizontal="left"/>
      <protection/>
    </xf>
    <xf numFmtId="177" fontId="4" fillId="0" borderId="4" xfId="16" applyNumberFormat="1" applyFont="1" applyBorder="1" applyAlignment="1">
      <alignment horizontal="left"/>
      <protection/>
    </xf>
    <xf numFmtId="177" fontId="4" fillId="0" borderId="2" xfId="16" applyNumberFormat="1" applyFont="1" applyBorder="1" applyAlignment="1">
      <alignment horizontal="center"/>
      <protection/>
    </xf>
    <xf numFmtId="176" fontId="7" fillId="0" borderId="3" xfId="16" applyNumberFormat="1" applyFont="1" applyBorder="1" applyAlignment="1">
      <alignment horizontal="center"/>
      <protection/>
    </xf>
    <xf numFmtId="176" fontId="4" fillId="0" borderId="3" xfId="16" applyNumberFormat="1" applyFont="1" applyBorder="1" applyAlignment="1">
      <alignment horizontal="left"/>
      <protection/>
    </xf>
    <xf numFmtId="177" fontId="4" fillId="0" borderId="3" xfId="16" applyNumberFormat="1" applyFont="1" applyBorder="1" applyAlignment="1">
      <alignment horizontal="left"/>
      <protection/>
    </xf>
    <xf numFmtId="178" fontId="6" fillId="0" borderId="3" xfId="16" applyNumberFormat="1" applyFont="1" applyBorder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shrinkToFit="1"/>
    </xf>
    <xf numFmtId="176" fontId="2" fillId="2" borderId="3" xfId="0" applyNumberFormat="1" applyFont="1" applyFill="1" applyBorder="1" applyAlignment="1">
      <alignment horizontal="center" shrinkToFit="1"/>
    </xf>
    <xf numFmtId="177" fontId="2" fillId="0" borderId="0" xfId="16" applyNumberFormat="1" applyFont="1" applyAlignment="1">
      <alignment horizontal="center" vertical="center"/>
      <protection/>
    </xf>
    <xf numFmtId="177" fontId="2" fillId="0" borderId="0" xfId="16" applyNumberFormat="1" applyFont="1" applyBorder="1" applyAlignment="1">
      <alignment horizontal="center" vertical="center"/>
      <protection/>
    </xf>
    <xf numFmtId="177" fontId="2" fillId="0" borderId="0" xfId="0" applyNumberFormat="1" applyFont="1" applyAlignment="1">
      <alignment horizontal="center" vertical="center"/>
    </xf>
    <xf numFmtId="178" fontId="2" fillId="0" borderId="0" xfId="16" applyNumberFormat="1" applyFont="1" applyAlignment="1">
      <alignment horizontal="center" vertical="center"/>
      <protection/>
    </xf>
    <xf numFmtId="178" fontId="5" fillId="0" borderId="1" xfId="16" applyNumberFormat="1" applyFont="1" applyBorder="1" applyAlignment="1">
      <alignment horizontal="center" vertical="center"/>
      <protection/>
    </xf>
    <xf numFmtId="178" fontId="2" fillId="0" borderId="0" xfId="16" applyNumberFormat="1" applyFont="1" applyBorder="1" applyAlignment="1">
      <alignment horizontal="center" vertical="center"/>
      <protection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41" fontId="8" fillId="0" borderId="3" xfId="16" applyFont="1" applyBorder="1" applyAlignment="1">
      <alignment horizontal="center" vertical="center"/>
      <protection/>
    </xf>
    <xf numFmtId="41" fontId="8" fillId="0" borderId="2" xfId="16" applyFont="1" applyBorder="1" applyAlignment="1">
      <alignment horizontal="center" vertical="center"/>
      <protection/>
    </xf>
    <xf numFmtId="0" fontId="8" fillId="2" borderId="3" xfId="0" applyFont="1" applyFill="1" applyBorder="1" applyAlignment="1">
      <alignment horizontal="center" shrinkToFit="1"/>
    </xf>
    <xf numFmtId="176" fontId="8" fillId="0" borderId="3" xfId="16" applyNumberFormat="1" applyFont="1" applyBorder="1" applyAlignment="1">
      <alignment horizontal="center" vertical="center"/>
      <protection/>
    </xf>
    <xf numFmtId="12" fontId="8" fillId="0" borderId="3" xfId="16" applyNumberFormat="1" applyFont="1" applyBorder="1" applyAlignment="1">
      <alignment horizontal="center" vertical="center"/>
      <protection/>
    </xf>
    <xf numFmtId="176" fontId="8" fillId="2" borderId="3" xfId="0" applyNumberFormat="1" applyFont="1" applyFill="1" applyBorder="1" applyAlignment="1">
      <alignment horizontal="center" shrinkToFit="1"/>
    </xf>
    <xf numFmtId="178" fontId="8" fillId="2" borderId="3" xfId="0" applyNumberFormat="1" applyFont="1" applyFill="1" applyBorder="1" applyAlignment="1">
      <alignment horizontal="center" shrinkToFit="1"/>
    </xf>
    <xf numFmtId="177" fontId="8" fillId="0" borderId="3" xfId="16" applyNumberFormat="1" applyFont="1" applyBorder="1" applyAlignment="1">
      <alignment horizontal="center" vertical="center"/>
      <protection/>
    </xf>
    <xf numFmtId="3" fontId="8" fillId="2" borderId="3" xfId="0" applyNumberFormat="1" applyFont="1" applyFill="1" applyBorder="1" applyAlignment="1">
      <alignment horizontal="center" shrinkToFit="1"/>
    </xf>
    <xf numFmtId="176" fontId="8" fillId="0" borderId="0" xfId="16" applyNumberFormat="1" applyFont="1" applyBorder="1" applyAlignment="1">
      <alignment horizontal="center" vertical="center"/>
      <protection/>
    </xf>
    <xf numFmtId="177" fontId="8" fillId="0" borderId="0" xfId="16" applyNumberFormat="1" applyFont="1" applyBorder="1" applyAlignment="1">
      <alignment horizontal="center" vertical="center"/>
      <protection/>
    </xf>
    <xf numFmtId="12" fontId="8" fillId="0" borderId="0" xfId="0" applyNumberFormat="1" applyFont="1" applyAlignment="1">
      <alignment horizontal="center" vertical="center"/>
    </xf>
    <xf numFmtId="178" fontId="8" fillId="0" borderId="3" xfId="16" applyNumberFormat="1" applyFont="1" applyBorder="1" applyAlignment="1">
      <alignment horizontal="center" vertical="center"/>
      <protection/>
    </xf>
    <xf numFmtId="176" fontId="8" fillId="0" borderId="2" xfId="16" applyNumberFormat="1" applyFont="1" applyBorder="1" applyAlignment="1">
      <alignment horizontal="center" vertical="center"/>
      <protection/>
    </xf>
    <xf numFmtId="177" fontId="8" fillId="0" borderId="2" xfId="16" applyNumberFormat="1" applyFont="1" applyBorder="1" applyAlignment="1">
      <alignment horizontal="center" vertical="center"/>
      <protection/>
    </xf>
    <xf numFmtId="12" fontId="8" fillId="0" borderId="4" xfId="16" applyNumberFormat="1" applyFont="1" applyBorder="1" applyAlignment="1">
      <alignment horizontal="center" vertical="center"/>
      <protection/>
    </xf>
    <xf numFmtId="176" fontId="8" fillId="0" borderId="4" xfId="16" applyNumberFormat="1" applyFont="1" applyBorder="1" applyAlignment="1">
      <alignment horizontal="center" vertical="center"/>
      <protection/>
    </xf>
    <xf numFmtId="178" fontId="8" fillId="0" borderId="4" xfId="16" applyNumberFormat="1" applyFont="1" applyBorder="1" applyAlignment="1">
      <alignment horizontal="center" vertical="center"/>
      <protection/>
    </xf>
    <xf numFmtId="0" fontId="9" fillId="2" borderId="3" xfId="0" applyFont="1" applyFill="1" applyBorder="1" applyAlignment="1">
      <alignment horizontal="center" shrinkToFit="1"/>
    </xf>
    <xf numFmtId="41" fontId="9" fillId="0" borderId="1" xfId="16" applyFont="1" applyBorder="1" applyAlignment="1">
      <alignment horizontal="center"/>
      <protection/>
    </xf>
    <xf numFmtId="41" fontId="9" fillId="0" borderId="2" xfId="16" applyFont="1" applyBorder="1" applyAlignment="1">
      <alignment horizontal="left"/>
      <protection/>
    </xf>
    <xf numFmtId="177" fontId="9" fillId="0" borderId="2" xfId="16" applyNumberFormat="1" applyFont="1" applyBorder="1" applyAlignment="1">
      <alignment horizontal="left"/>
      <protection/>
    </xf>
    <xf numFmtId="41" fontId="9" fillId="0" borderId="3" xfId="16" applyFont="1" applyBorder="1">
      <alignment/>
      <protection/>
    </xf>
    <xf numFmtId="12" fontId="9" fillId="0" borderId="2" xfId="16" applyNumberFormat="1" applyFont="1" applyBorder="1" applyAlignment="1">
      <alignment horizontal="left"/>
      <protection/>
    </xf>
    <xf numFmtId="12" fontId="9" fillId="0" borderId="3" xfId="16" applyNumberFormat="1" applyFont="1" applyBorder="1">
      <alignment/>
      <protection/>
    </xf>
    <xf numFmtId="176" fontId="9" fillId="0" borderId="3" xfId="16" applyNumberFormat="1" applyFont="1" applyBorder="1">
      <alignment/>
      <protection/>
    </xf>
    <xf numFmtId="177" fontId="9" fillId="0" borderId="3" xfId="16" applyNumberFormat="1" applyFont="1" applyBorder="1">
      <alignment/>
      <protection/>
    </xf>
    <xf numFmtId="178" fontId="9" fillId="2" borderId="3" xfId="0" applyNumberFormat="1" applyFont="1" applyFill="1" applyBorder="1" applyAlignment="1">
      <alignment horizontal="center" shrinkToFit="1"/>
    </xf>
    <xf numFmtId="178" fontId="9" fillId="2" borderId="3" xfId="0" applyNumberFormat="1" applyFont="1" applyFill="1" applyBorder="1" applyAlignment="1">
      <alignment shrinkToFit="1"/>
    </xf>
    <xf numFmtId="0" fontId="9" fillId="0" borderId="0" xfId="0" applyFont="1" applyAlignment="1">
      <alignment vertical="center"/>
    </xf>
    <xf numFmtId="12" fontId="9" fillId="0" borderId="3" xfId="0" applyNumberFormat="1" applyFont="1" applyBorder="1" applyAlignment="1">
      <alignment vertical="center"/>
    </xf>
    <xf numFmtId="178" fontId="9" fillId="0" borderId="3" xfId="16" applyNumberFormat="1" applyFont="1" applyBorder="1">
      <alignment/>
      <protection/>
    </xf>
    <xf numFmtId="176" fontId="9" fillId="0" borderId="1" xfId="16" applyNumberFormat="1" applyFont="1" applyBorder="1" applyAlignment="1">
      <alignment horizontal="left"/>
      <protection/>
    </xf>
    <xf numFmtId="177" fontId="9" fillId="0" borderId="1" xfId="16" applyNumberFormat="1" applyFont="1" applyBorder="1" applyAlignment="1">
      <alignment horizontal="left"/>
      <protection/>
    </xf>
    <xf numFmtId="41" fontId="9" fillId="0" borderId="3" xfId="16" applyNumberFormat="1" applyFont="1" applyBorder="1">
      <alignment/>
      <protection/>
    </xf>
    <xf numFmtId="178" fontId="2" fillId="2" borderId="3" xfId="0" applyNumberFormat="1" applyFont="1" applyFill="1" applyBorder="1" applyAlignment="1">
      <alignment horizontal="center" shrinkToFit="1"/>
    </xf>
    <xf numFmtId="3" fontId="9" fillId="0" borderId="3" xfId="16" applyNumberFormat="1" applyFont="1" applyBorder="1">
      <alignment/>
      <protection/>
    </xf>
    <xf numFmtId="12" fontId="10" fillId="0" borderId="0" xfId="16" applyNumberFormat="1" applyFont="1" applyAlignment="1">
      <alignment horizontal="center"/>
      <protection/>
    </xf>
    <xf numFmtId="12" fontId="10" fillId="0" borderId="0" xfId="16" applyNumberFormat="1" applyFont="1" applyAlignment="1">
      <alignment horizontal="left"/>
      <protection/>
    </xf>
    <xf numFmtId="12" fontId="11" fillId="0" borderId="3" xfId="16" applyNumberFormat="1" applyFont="1" applyBorder="1">
      <alignment/>
      <protection/>
    </xf>
    <xf numFmtId="12" fontId="11" fillId="0" borderId="3" xfId="0" applyNumberFormat="1" applyFont="1" applyBorder="1" applyAlignment="1">
      <alignment vertical="center"/>
    </xf>
    <xf numFmtId="12" fontId="10" fillId="0" borderId="0" xfId="16" applyNumberFormat="1" applyFont="1" applyBorder="1">
      <alignment/>
      <protection/>
    </xf>
    <xf numFmtId="12" fontId="11" fillId="0" borderId="3" xfId="16" applyNumberFormat="1" applyFont="1" applyBorder="1" applyAlignment="1">
      <alignment horizontal="center"/>
      <protection/>
    </xf>
    <xf numFmtId="0" fontId="10" fillId="0" borderId="0" xfId="0" applyFont="1" applyAlignment="1">
      <alignment vertical="center"/>
    </xf>
    <xf numFmtId="12" fontId="6" fillId="0" borderId="3" xfId="0" applyNumberFormat="1" applyFont="1" applyBorder="1" applyAlignment="1">
      <alignment horizontal="center" vertical="center"/>
    </xf>
    <xf numFmtId="12" fontId="2" fillId="0" borderId="0" xfId="16" applyNumberFormat="1" applyFont="1" applyBorder="1" applyAlignment="1">
      <alignment horizontal="center"/>
      <protection/>
    </xf>
    <xf numFmtId="12" fontId="6" fillId="0" borderId="3" xfId="15" applyNumberFormat="1" applyFont="1" applyBorder="1" applyAlignment="1">
      <alignment horizontal="center" vertical="top"/>
      <protection/>
    </xf>
    <xf numFmtId="12" fontId="2" fillId="0" borderId="0" xfId="0" applyNumberFormat="1" applyFont="1" applyAlignment="1">
      <alignment vertical="center"/>
    </xf>
    <xf numFmtId="41" fontId="12" fillId="0" borderId="1" xfId="16" applyFont="1" applyBorder="1" applyAlignment="1">
      <alignment horizontal="center"/>
      <protection/>
    </xf>
    <xf numFmtId="177" fontId="12" fillId="0" borderId="1" xfId="16" applyNumberFormat="1" applyFont="1" applyBorder="1" applyAlignment="1">
      <alignment horizontal="center"/>
      <protection/>
    </xf>
    <xf numFmtId="41" fontId="14" fillId="0" borderId="3" xfId="16" applyFont="1" applyBorder="1">
      <alignment/>
      <protection/>
    </xf>
    <xf numFmtId="177" fontId="14" fillId="0" borderId="3" xfId="16" applyNumberFormat="1" applyFont="1" applyBorder="1">
      <alignment/>
      <protection/>
    </xf>
    <xf numFmtId="12" fontId="14" fillId="0" borderId="3" xfId="16" applyNumberFormat="1" applyFont="1" applyBorder="1">
      <alignment/>
      <protection/>
    </xf>
    <xf numFmtId="41" fontId="13" fillId="0" borderId="3" xfId="16" applyFont="1" applyBorder="1">
      <alignment/>
      <protection/>
    </xf>
    <xf numFmtId="176" fontId="15" fillId="0" borderId="3" xfId="16" applyNumberFormat="1" applyFont="1" applyBorder="1">
      <alignment/>
      <protection/>
    </xf>
    <xf numFmtId="177" fontId="15" fillId="0" borderId="3" xfId="16" applyNumberFormat="1" applyFont="1" applyBorder="1">
      <alignment/>
      <protection/>
    </xf>
    <xf numFmtId="176" fontId="15" fillId="0" borderId="0" xfId="16" applyNumberFormat="1" applyFont="1" applyBorder="1">
      <alignment/>
      <protection/>
    </xf>
    <xf numFmtId="177" fontId="15" fillId="0" borderId="0" xfId="16" applyNumberFormat="1" applyFont="1" applyBorder="1">
      <alignment/>
      <protection/>
    </xf>
    <xf numFmtId="12" fontId="15" fillId="0" borderId="3" xfId="16" applyNumberFormat="1" applyFont="1" applyBorder="1">
      <alignment/>
      <protection/>
    </xf>
    <xf numFmtId="176" fontId="16" fillId="0" borderId="3" xfId="16" applyNumberFormat="1" applyFont="1" applyBorder="1">
      <alignment/>
      <protection/>
    </xf>
    <xf numFmtId="4" fontId="15" fillId="0" borderId="3" xfId="16" applyNumberFormat="1" applyFont="1" applyBorder="1">
      <alignment/>
      <protection/>
    </xf>
    <xf numFmtId="178" fontId="15" fillId="0" borderId="3" xfId="16" applyNumberFormat="1" applyFont="1" applyBorder="1" applyAlignment="1">
      <alignment horizontal="center"/>
      <protection/>
    </xf>
    <xf numFmtId="177" fontId="15" fillId="0" borderId="0" xfId="0" applyNumberFormat="1" applyFont="1" applyAlignment="1">
      <alignment vertical="center"/>
    </xf>
    <xf numFmtId="41" fontId="17" fillId="0" borderId="0" xfId="16" applyFont="1" applyAlignment="1">
      <alignment horizontal="center" shrinkToFit="1"/>
      <protection/>
    </xf>
    <xf numFmtId="41" fontId="17" fillId="0" borderId="0" xfId="16" applyFont="1" applyAlignment="1">
      <alignment horizontal="left" shrinkToFit="1"/>
      <protection/>
    </xf>
    <xf numFmtId="41" fontId="17" fillId="0" borderId="0" xfId="16" applyFont="1" applyAlignment="1">
      <alignment horizontal="left" wrapText="1" shrinkToFit="1"/>
      <protection/>
    </xf>
    <xf numFmtId="176" fontId="17" fillId="0" borderId="0" xfId="16" applyNumberFormat="1" applyFont="1" applyAlignment="1">
      <alignment horizontal="left" wrapText="1" shrinkToFit="1"/>
      <protection/>
    </xf>
    <xf numFmtId="176" fontId="17" fillId="0" borderId="0" xfId="16" applyNumberFormat="1" applyFont="1" applyAlignment="1">
      <alignment horizontal="left" shrinkToFit="1"/>
      <protection/>
    </xf>
    <xf numFmtId="176" fontId="17" fillId="0" borderId="0" xfId="16" applyNumberFormat="1" applyFont="1" applyBorder="1" applyAlignment="1">
      <alignment horizontal="center" vertical="top" wrapText="1" shrinkToFit="1"/>
      <protection/>
    </xf>
    <xf numFmtId="176" fontId="17" fillId="0" borderId="0" xfId="16" applyNumberFormat="1" applyFont="1" applyBorder="1" applyAlignment="1">
      <alignment horizontal="center" vertical="top" shrinkToFit="1"/>
      <protection/>
    </xf>
    <xf numFmtId="176" fontId="17" fillId="0" borderId="0" xfId="16" applyNumberFormat="1" applyFont="1" applyBorder="1" applyAlignment="1">
      <alignment shrinkToFit="1"/>
      <protection/>
    </xf>
    <xf numFmtId="0" fontId="17" fillId="0" borderId="0" xfId="0" applyFont="1" applyAlignment="1">
      <alignment vertical="center"/>
    </xf>
    <xf numFmtId="176" fontId="17" fillId="0" borderId="3" xfId="16" applyNumberFormat="1" applyFont="1" applyBorder="1" applyAlignment="1">
      <alignment wrapText="1" shrinkToFit="1"/>
      <protection/>
    </xf>
    <xf numFmtId="0" fontId="17" fillId="0" borderId="0" xfId="0" applyFont="1" applyAlignment="1">
      <alignment shrinkToFit="1"/>
    </xf>
    <xf numFmtId="178" fontId="17" fillId="0" borderId="0" xfId="0" applyNumberFormat="1" applyFont="1" applyAlignment="1">
      <alignment vertical="center"/>
    </xf>
    <xf numFmtId="178" fontId="17" fillId="0" borderId="0" xfId="16" applyNumberFormat="1" applyFont="1" applyAlignment="1">
      <alignment horizontal="left" shrinkToFit="1"/>
      <protection/>
    </xf>
    <xf numFmtId="41" fontId="20" fillId="0" borderId="3" xfId="16" applyFont="1" applyBorder="1" applyAlignment="1">
      <alignment shrinkToFit="1"/>
      <protection/>
    </xf>
    <xf numFmtId="178" fontId="20" fillId="2" borderId="3" xfId="0" applyNumberFormat="1" applyFont="1" applyFill="1" applyBorder="1" applyAlignment="1">
      <alignment horizontal="center" shrinkToFit="1"/>
    </xf>
    <xf numFmtId="41" fontId="21" fillId="0" borderId="3" xfId="16" applyFont="1" applyBorder="1" applyAlignment="1">
      <alignment shrinkToFit="1"/>
      <protection/>
    </xf>
    <xf numFmtId="0" fontId="21" fillId="2" borderId="3" xfId="0" applyFont="1" applyFill="1" applyBorder="1" applyAlignment="1">
      <alignment horizontal="center" shrinkToFit="1"/>
    </xf>
    <xf numFmtId="41" fontId="22" fillId="0" borderId="3" xfId="16" applyFont="1" applyBorder="1" applyAlignment="1">
      <alignment shrinkToFit="1"/>
      <protection/>
    </xf>
    <xf numFmtId="178" fontId="21" fillId="2" borderId="3" xfId="0" applyNumberFormat="1" applyFont="1" applyFill="1" applyBorder="1" applyAlignment="1">
      <alignment horizontal="center" shrinkToFit="1"/>
    </xf>
    <xf numFmtId="176" fontId="20" fillId="0" borderId="3" xfId="16" applyNumberFormat="1" applyFont="1" applyBorder="1" applyAlignment="1">
      <alignment horizontal="center" shrinkToFit="1"/>
      <protection/>
    </xf>
    <xf numFmtId="176" fontId="21" fillId="0" borderId="3" xfId="16" applyNumberFormat="1" applyFont="1" applyBorder="1" applyAlignment="1">
      <alignment horizontal="center" shrinkToFit="1"/>
      <protection/>
    </xf>
    <xf numFmtId="176" fontId="21" fillId="2" borderId="3" xfId="0" applyNumberFormat="1" applyFont="1" applyFill="1" applyBorder="1" applyAlignment="1">
      <alignment horizontal="center" shrinkToFit="1"/>
    </xf>
    <xf numFmtId="176" fontId="22" fillId="0" borderId="3" xfId="16" applyNumberFormat="1" applyFont="1" applyBorder="1" applyAlignment="1">
      <alignment horizontal="center" shrinkToFit="1"/>
      <protection/>
    </xf>
    <xf numFmtId="176" fontId="17" fillId="0" borderId="3" xfId="16" applyNumberFormat="1" applyFont="1" applyBorder="1" applyAlignment="1">
      <alignment horizontal="center" shrinkToFit="1"/>
      <protection/>
    </xf>
    <xf numFmtId="176" fontId="21" fillId="0" borderId="3" xfId="16" applyNumberFormat="1" applyFont="1" applyBorder="1" applyAlignment="1">
      <alignment shrinkToFit="1"/>
      <protection/>
    </xf>
    <xf numFmtId="176" fontId="22" fillId="0" borderId="3" xfId="16" applyNumberFormat="1" applyFont="1" applyBorder="1" applyAlignment="1">
      <alignment shrinkToFit="1"/>
      <protection/>
    </xf>
    <xf numFmtId="3" fontId="21" fillId="2" borderId="3" xfId="0" applyNumberFormat="1" applyFont="1" applyFill="1" applyBorder="1" applyAlignment="1">
      <alignment horizontal="center" shrinkToFit="1"/>
    </xf>
    <xf numFmtId="178" fontId="17" fillId="0" borderId="0" xfId="16" applyNumberFormat="1" applyFont="1" applyBorder="1" applyAlignment="1">
      <alignment shrinkToFit="1"/>
      <protection/>
    </xf>
    <xf numFmtId="0" fontId="17" fillId="2" borderId="3" xfId="0" applyFont="1" applyFill="1" applyBorder="1" applyAlignment="1">
      <alignment horizontal="center" shrinkToFit="1"/>
    </xf>
    <xf numFmtId="41" fontId="17" fillId="0" borderId="3" xfId="16" applyFont="1" applyBorder="1" applyAlignment="1">
      <alignment shrinkToFit="1"/>
      <protection/>
    </xf>
    <xf numFmtId="3" fontId="17" fillId="2" borderId="3" xfId="0" applyNumberFormat="1" applyFont="1" applyFill="1" applyBorder="1" applyAlignment="1">
      <alignment horizontal="center" shrinkToFit="1"/>
    </xf>
    <xf numFmtId="41" fontId="21" fillId="0" borderId="3" xfId="16" applyFont="1" applyBorder="1" applyAlignment="1">
      <alignment horizontal="center" shrinkToFit="1"/>
      <protection/>
    </xf>
    <xf numFmtId="41" fontId="17" fillId="0" borderId="0" xfId="16" applyFont="1" applyAlignment="1">
      <alignment horizontal="center" shrinkToFit="1"/>
      <protection/>
    </xf>
    <xf numFmtId="41" fontId="19" fillId="0" borderId="0" xfId="16" applyFont="1" applyAlignment="1">
      <alignment horizontal="left" shrinkToFit="1"/>
      <protection/>
    </xf>
    <xf numFmtId="41" fontId="17" fillId="0" borderId="0" xfId="16" applyFont="1" applyAlignment="1">
      <alignment horizontal="left" shrinkToFit="1"/>
      <protection/>
    </xf>
    <xf numFmtId="41" fontId="17" fillId="0" borderId="5" xfId="16" applyFont="1" applyBorder="1" applyAlignment="1">
      <alignment horizontal="center" vertical="top" wrapText="1" shrinkToFit="1"/>
      <protection/>
    </xf>
    <xf numFmtId="41" fontId="17" fillId="0" borderId="6" xfId="16" applyFont="1" applyBorder="1" applyAlignment="1">
      <alignment horizontal="center" vertical="top" wrapText="1" shrinkToFit="1"/>
      <protection/>
    </xf>
    <xf numFmtId="41" fontId="17" fillId="0" borderId="1" xfId="16" applyFont="1" applyBorder="1" applyAlignment="1">
      <alignment horizontal="left" shrinkToFit="1"/>
      <protection/>
    </xf>
    <xf numFmtId="41" fontId="17" fillId="0" borderId="2" xfId="16" applyFont="1" applyBorder="1" applyAlignment="1">
      <alignment horizontal="left" shrinkToFit="1"/>
      <protection/>
    </xf>
    <xf numFmtId="41" fontId="17" fillId="0" borderId="4" xfId="16" applyFont="1" applyBorder="1" applyAlignment="1">
      <alignment horizontal="center" shrinkToFit="1"/>
      <protection/>
    </xf>
    <xf numFmtId="41" fontId="17" fillId="0" borderId="1" xfId="16" applyFont="1" applyBorder="1" applyAlignment="1">
      <alignment horizontal="center" shrinkToFit="1"/>
      <protection/>
    </xf>
    <xf numFmtId="41" fontId="18" fillId="0" borderId="0" xfId="16" applyFont="1" applyAlignment="1">
      <alignment horizontal="center" shrinkToFit="1"/>
      <protection/>
    </xf>
    <xf numFmtId="176" fontId="17" fillId="0" borderId="3" xfId="16" applyNumberFormat="1" applyFont="1" applyBorder="1" applyAlignment="1">
      <alignment horizontal="center" vertical="top" wrapText="1" shrinkToFit="1"/>
      <protection/>
    </xf>
    <xf numFmtId="176" fontId="17" fillId="0" borderId="3" xfId="16" applyNumberFormat="1" applyFont="1" applyBorder="1" applyAlignment="1">
      <alignment horizontal="center" vertical="top" shrinkToFit="1"/>
      <protection/>
    </xf>
    <xf numFmtId="41" fontId="20" fillId="0" borderId="4" xfId="16" applyFont="1" applyBorder="1" applyAlignment="1">
      <alignment horizontal="center" shrinkToFit="1"/>
      <protection/>
    </xf>
    <xf numFmtId="41" fontId="20" fillId="0" borderId="1" xfId="16" applyFont="1" applyBorder="1" applyAlignment="1">
      <alignment horizontal="center" shrinkToFit="1"/>
      <protection/>
    </xf>
    <xf numFmtId="41" fontId="20" fillId="0" borderId="2" xfId="16" applyFont="1" applyBorder="1" applyAlignment="1">
      <alignment horizontal="center" shrinkToFit="1"/>
      <protection/>
    </xf>
    <xf numFmtId="176" fontId="20" fillId="0" borderId="3" xfId="16" applyNumberFormat="1" applyFont="1" applyBorder="1" applyAlignment="1">
      <alignment horizontal="center" shrinkToFit="1"/>
      <protection/>
    </xf>
    <xf numFmtId="176" fontId="17" fillId="0" borderId="5" xfId="16" applyNumberFormat="1" applyFont="1" applyBorder="1" applyAlignment="1">
      <alignment horizontal="center" vertical="top" wrapText="1" shrinkToFit="1"/>
      <protection/>
    </xf>
    <xf numFmtId="176" fontId="17" fillId="0" borderId="7" xfId="16" applyNumberFormat="1" applyFont="1" applyBorder="1" applyAlignment="1">
      <alignment horizontal="center" vertical="top" wrapText="1" shrinkToFit="1"/>
      <protection/>
    </xf>
    <xf numFmtId="176" fontId="17" fillId="0" borderId="6" xfId="16" applyNumberFormat="1" applyFont="1" applyBorder="1" applyAlignment="1">
      <alignment horizontal="center" vertical="top" wrapText="1" shrinkToFit="1"/>
      <protection/>
    </xf>
    <xf numFmtId="176" fontId="17" fillId="0" borderId="8" xfId="16" applyNumberFormat="1" applyFont="1" applyBorder="1" applyAlignment="1">
      <alignment horizontal="center" vertical="top" wrapText="1" shrinkToFit="1"/>
      <protection/>
    </xf>
    <xf numFmtId="176" fontId="17" fillId="0" borderId="9" xfId="16" applyNumberFormat="1" applyFont="1" applyBorder="1" applyAlignment="1">
      <alignment horizontal="center" vertical="top" wrapText="1" shrinkToFit="1"/>
      <protection/>
    </xf>
    <xf numFmtId="176" fontId="17" fillId="0" borderId="10" xfId="16" applyNumberFormat="1" applyFont="1" applyBorder="1" applyAlignment="1">
      <alignment horizontal="center" vertical="top" wrapText="1" shrinkToFit="1"/>
      <protection/>
    </xf>
    <xf numFmtId="176" fontId="17" fillId="0" borderId="11" xfId="16" applyNumberFormat="1" applyFont="1" applyBorder="1" applyAlignment="1">
      <alignment horizontal="center" vertical="top" wrapText="1" shrinkToFit="1"/>
      <protection/>
    </xf>
    <xf numFmtId="176" fontId="17" fillId="0" borderId="8" xfId="16" applyNumberFormat="1" applyFont="1" applyBorder="1" applyAlignment="1">
      <alignment horizontal="center" vertical="top" shrinkToFit="1"/>
      <protection/>
    </xf>
    <xf numFmtId="176" fontId="17" fillId="0" borderId="9" xfId="16" applyNumberFormat="1" applyFont="1" applyBorder="1" applyAlignment="1">
      <alignment horizontal="center" vertical="top" shrinkToFit="1"/>
      <protection/>
    </xf>
    <xf numFmtId="176" fontId="17" fillId="0" borderId="10" xfId="16" applyNumberFormat="1" applyFont="1" applyBorder="1" applyAlignment="1">
      <alignment horizontal="center" vertical="top" shrinkToFit="1"/>
      <protection/>
    </xf>
    <xf numFmtId="176" fontId="17" fillId="0" borderId="11" xfId="16" applyNumberFormat="1" applyFont="1" applyBorder="1" applyAlignment="1">
      <alignment horizontal="center" vertical="top" shrinkToFit="1"/>
      <protection/>
    </xf>
    <xf numFmtId="176" fontId="17" fillId="0" borderId="0" xfId="16" applyNumberFormat="1" applyFont="1" applyAlignment="1">
      <alignment horizontal="left" shrinkToFit="1"/>
      <protection/>
    </xf>
    <xf numFmtId="176" fontId="17" fillId="0" borderId="3" xfId="16" applyNumberFormat="1" applyFont="1" applyBorder="1" applyAlignment="1">
      <alignment horizontal="left" shrinkToFit="1"/>
      <protection/>
    </xf>
    <xf numFmtId="176" fontId="17" fillId="0" borderId="3" xfId="16" applyNumberFormat="1" applyFont="1" applyBorder="1" applyAlignment="1">
      <alignment horizontal="center" shrinkToFit="1"/>
      <protection/>
    </xf>
    <xf numFmtId="176" fontId="17" fillId="0" borderId="4" xfId="16" applyNumberFormat="1" applyFont="1" applyBorder="1" applyAlignment="1">
      <alignment horizontal="center" shrinkToFit="1"/>
      <protection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176" fontId="17" fillId="0" borderId="4" xfId="16" applyNumberFormat="1" applyFont="1" applyBorder="1" applyAlignment="1">
      <alignment horizontal="left" shrinkToFit="1"/>
      <protection/>
    </xf>
    <xf numFmtId="176" fontId="17" fillId="0" borderId="1" xfId="16" applyNumberFormat="1" applyFont="1" applyBorder="1" applyAlignment="1">
      <alignment horizontal="left" shrinkToFit="1"/>
      <protection/>
    </xf>
    <xf numFmtId="176" fontId="17" fillId="0" borderId="2" xfId="16" applyNumberFormat="1" applyFont="1" applyBorder="1" applyAlignment="1">
      <alignment horizontal="left" shrinkToFit="1"/>
      <protection/>
    </xf>
    <xf numFmtId="176" fontId="22" fillId="0" borderId="4" xfId="16" applyNumberFormat="1" applyFont="1" applyBorder="1" applyAlignment="1">
      <alignment horizontal="center" shrinkToFit="1"/>
      <protection/>
    </xf>
    <xf numFmtId="176" fontId="22" fillId="0" borderId="1" xfId="16" applyNumberFormat="1" applyFont="1" applyBorder="1" applyAlignment="1">
      <alignment horizontal="center" shrinkToFit="1"/>
      <protection/>
    </xf>
    <xf numFmtId="41" fontId="17" fillId="0" borderId="4" xfId="16" applyFont="1" applyBorder="1" applyAlignment="1">
      <alignment horizontal="left" shrinkToFit="1"/>
      <protection/>
    </xf>
    <xf numFmtId="176" fontId="2" fillId="0" borderId="3" xfId="16" applyNumberFormat="1" applyFont="1" applyBorder="1" applyAlignment="1">
      <alignment horizontal="center" vertical="top" wrapText="1"/>
      <protection/>
    </xf>
    <xf numFmtId="176" fontId="2" fillId="0" borderId="3" xfId="16" applyNumberFormat="1" applyFont="1" applyBorder="1" applyAlignment="1">
      <alignment horizontal="center" vertical="top"/>
      <protection/>
    </xf>
    <xf numFmtId="176" fontId="2" fillId="0" borderId="0" xfId="16" applyNumberFormat="1" applyFont="1" applyAlignment="1">
      <alignment horizontal="left"/>
      <protection/>
    </xf>
    <xf numFmtId="176" fontId="2" fillId="0" borderId="3" xfId="16" applyNumberFormat="1" applyFont="1" applyBorder="1" applyAlignment="1">
      <alignment horizontal="left"/>
      <protection/>
    </xf>
    <xf numFmtId="176" fontId="4" fillId="0" borderId="4" xfId="16" applyNumberFormat="1" applyFont="1" applyBorder="1" applyAlignment="1">
      <alignment horizontal="center"/>
      <protection/>
    </xf>
    <xf numFmtId="176" fontId="4" fillId="0" borderId="1" xfId="16" applyNumberFormat="1" applyFont="1" applyBorder="1" applyAlignment="1">
      <alignment horizontal="center"/>
      <protection/>
    </xf>
    <xf numFmtId="176" fontId="4" fillId="0" borderId="2" xfId="16" applyNumberFormat="1" applyFont="1" applyBorder="1" applyAlignment="1">
      <alignment horizontal="center"/>
      <protection/>
    </xf>
    <xf numFmtId="176" fontId="7" fillId="0" borderId="3" xfId="16" applyNumberFormat="1" applyFont="1" applyBorder="1" applyAlignment="1">
      <alignment horizontal="center"/>
      <protection/>
    </xf>
    <xf numFmtId="176" fontId="6" fillId="0" borderId="3" xfId="16" applyNumberFormat="1" applyFont="1" applyBorder="1" applyAlignment="1">
      <alignment horizontal="center"/>
      <protection/>
    </xf>
    <xf numFmtId="176" fontId="8" fillId="0" borderId="3" xfId="16" applyNumberFormat="1" applyFont="1" applyBorder="1" applyAlignment="1">
      <alignment horizontal="center" vertical="center"/>
      <protection/>
    </xf>
    <xf numFmtId="176" fontId="2" fillId="0" borderId="5" xfId="16" applyNumberFormat="1" applyFont="1" applyBorder="1" applyAlignment="1">
      <alignment horizontal="center" vertical="top" wrapText="1"/>
      <protection/>
    </xf>
    <xf numFmtId="176" fontId="2" fillId="0" borderId="7" xfId="16" applyNumberFormat="1" applyFont="1" applyBorder="1" applyAlignment="1">
      <alignment horizontal="center" vertical="top" wrapText="1"/>
      <protection/>
    </xf>
    <xf numFmtId="176" fontId="2" fillId="0" borderId="6" xfId="16" applyNumberFormat="1" applyFont="1" applyBorder="1" applyAlignment="1">
      <alignment horizontal="center" vertical="top" wrapText="1"/>
      <protection/>
    </xf>
    <xf numFmtId="176" fontId="2" fillId="0" borderId="8" xfId="16" applyNumberFormat="1" applyFont="1" applyBorder="1" applyAlignment="1">
      <alignment horizontal="center" vertical="top"/>
      <protection/>
    </xf>
    <xf numFmtId="176" fontId="2" fillId="0" borderId="9" xfId="16" applyNumberFormat="1" applyFont="1" applyBorder="1" applyAlignment="1">
      <alignment horizontal="center" vertical="top"/>
      <protection/>
    </xf>
    <xf numFmtId="176" fontId="2" fillId="0" borderId="10" xfId="16" applyNumberFormat="1" applyFont="1" applyBorder="1" applyAlignment="1">
      <alignment horizontal="center" vertical="top"/>
      <protection/>
    </xf>
    <xf numFmtId="176" fontId="2" fillId="0" borderId="11" xfId="16" applyNumberFormat="1" applyFont="1" applyBorder="1" applyAlignment="1">
      <alignment horizontal="center" vertical="top"/>
      <protection/>
    </xf>
    <xf numFmtId="176" fontId="2" fillId="0" borderId="4" xfId="16" applyNumberFormat="1" applyFont="1" applyBorder="1" applyAlignment="1">
      <alignment horizontal="left"/>
      <protection/>
    </xf>
    <xf numFmtId="176" fontId="2" fillId="0" borderId="1" xfId="16" applyNumberFormat="1" applyFont="1" applyBorder="1" applyAlignment="1">
      <alignment horizontal="left"/>
      <protection/>
    </xf>
    <xf numFmtId="176" fontId="2" fillId="0" borderId="2" xfId="16" applyNumberFormat="1" applyFont="1" applyBorder="1" applyAlignment="1">
      <alignment horizontal="left"/>
      <protection/>
    </xf>
    <xf numFmtId="176" fontId="9" fillId="0" borderId="4" xfId="16" applyNumberFormat="1" applyFont="1" applyBorder="1" applyAlignment="1">
      <alignment horizontal="center"/>
      <protection/>
    </xf>
    <xf numFmtId="176" fontId="9" fillId="0" borderId="1" xfId="16" applyNumberFormat="1" applyFont="1" applyBorder="1" applyAlignment="1">
      <alignment horizontal="center"/>
      <protection/>
    </xf>
    <xf numFmtId="176" fontId="9" fillId="0" borderId="2" xfId="16" applyNumberFormat="1" applyFont="1" applyBorder="1" applyAlignment="1">
      <alignment horizontal="center"/>
      <protection/>
    </xf>
    <xf numFmtId="41" fontId="7" fillId="0" borderId="4" xfId="16" applyFont="1" applyBorder="1" applyAlignment="1">
      <alignment horizontal="center"/>
      <protection/>
    </xf>
    <xf numFmtId="41" fontId="7" fillId="0" borderId="1" xfId="16" applyFont="1" applyBorder="1" applyAlignment="1">
      <alignment horizontal="center"/>
      <protection/>
    </xf>
    <xf numFmtId="41" fontId="7" fillId="0" borderId="2" xfId="16" applyFont="1" applyBorder="1" applyAlignment="1">
      <alignment horizontal="center"/>
      <protection/>
    </xf>
    <xf numFmtId="41" fontId="6" fillId="0" borderId="4" xfId="16" applyFont="1" applyBorder="1" applyAlignment="1">
      <alignment horizontal="center"/>
      <protection/>
    </xf>
    <xf numFmtId="41" fontId="6" fillId="0" borderId="1" xfId="16" applyFont="1" applyBorder="1" applyAlignment="1">
      <alignment horizontal="center"/>
      <protection/>
    </xf>
    <xf numFmtId="41" fontId="6" fillId="0" borderId="2" xfId="16" applyFont="1" applyBorder="1" applyAlignment="1">
      <alignment horizontal="center"/>
      <protection/>
    </xf>
    <xf numFmtId="41" fontId="13" fillId="0" borderId="4" xfId="16" applyFont="1" applyBorder="1" applyAlignment="1">
      <alignment horizontal="center"/>
      <protection/>
    </xf>
    <xf numFmtId="41" fontId="13" fillId="0" borderId="1" xfId="16" applyFont="1" applyBorder="1" applyAlignment="1">
      <alignment horizontal="center"/>
      <protection/>
    </xf>
    <xf numFmtId="41" fontId="13" fillId="0" borderId="2" xfId="16" applyFont="1" applyBorder="1" applyAlignment="1">
      <alignment horizontal="center"/>
      <protection/>
    </xf>
    <xf numFmtId="41" fontId="2" fillId="0" borderId="4" xfId="16" applyFont="1" applyBorder="1" applyAlignment="1">
      <alignment horizontal="left"/>
      <protection/>
    </xf>
    <xf numFmtId="41" fontId="2" fillId="0" borderId="1" xfId="16" applyFont="1" applyBorder="1" applyAlignment="1">
      <alignment horizontal="left"/>
      <protection/>
    </xf>
    <xf numFmtId="41" fontId="2" fillId="0" borderId="2" xfId="16" applyFont="1" applyBorder="1" applyAlignment="1">
      <alignment horizontal="left"/>
      <protection/>
    </xf>
    <xf numFmtId="41" fontId="8" fillId="0" borderId="4" xfId="16" applyFont="1" applyBorder="1" applyAlignment="1">
      <alignment horizontal="center" vertical="center"/>
      <protection/>
    </xf>
    <xf numFmtId="41" fontId="8" fillId="0" borderId="1" xfId="16" applyFont="1" applyBorder="1" applyAlignment="1">
      <alignment horizontal="center" vertical="center"/>
      <protection/>
    </xf>
    <xf numFmtId="41" fontId="8" fillId="0" borderId="2" xfId="16" applyFont="1" applyBorder="1" applyAlignment="1">
      <alignment horizontal="center" vertical="center"/>
      <protection/>
    </xf>
    <xf numFmtId="41" fontId="2" fillId="0" borderId="5" xfId="16" applyFont="1" applyBorder="1" applyAlignment="1">
      <alignment horizontal="center" vertical="top" wrapText="1"/>
      <protection/>
    </xf>
    <xf numFmtId="41" fontId="2" fillId="0" borderId="6" xfId="16" applyFont="1" applyBorder="1" applyAlignment="1">
      <alignment horizontal="center" vertical="top" wrapText="1"/>
      <protection/>
    </xf>
    <xf numFmtId="41" fontId="9" fillId="0" borderId="4" xfId="16" applyFont="1" applyBorder="1" applyAlignment="1">
      <alignment horizontal="center"/>
      <protection/>
    </xf>
    <xf numFmtId="41" fontId="9" fillId="0" borderId="1" xfId="16" applyFont="1" applyBorder="1" applyAlignment="1">
      <alignment horizontal="center"/>
      <protection/>
    </xf>
    <xf numFmtId="41" fontId="9" fillId="0" borderId="2" xfId="16" applyFont="1" applyBorder="1" applyAlignment="1">
      <alignment horizontal="center"/>
      <protection/>
    </xf>
    <xf numFmtId="41" fontId="5" fillId="0" borderId="4" xfId="16" applyFont="1" applyBorder="1" applyAlignment="1">
      <alignment horizontal="center"/>
      <protection/>
    </xf>
    <xf numFmtId="41" fontId="5" fillId="0" borderId="1" xfId="16" applyFont="1" applyBorder="1" applyAlignment="1">
      <alignment horizontal="center"/>
      <protection/>
    </xf>
    <xf numFmtId="41" fontId="5" fillId="0" borderId="2" xfId="16" applyFont="1" applyBorder="1" applyAlignment="1">
      <alignment horizontal="center"/>
      <protection/>
    </xf>
    <xf numFmtId="41" fontId="2" fillId="0" borderId="0" xfId="16" applyFont="1" applyAlignment="1">
      <alignment horizontal="center"/>
      <protection/>
    </xf>
    <xf numFmtId="41" fontId="3" fillId="0" borderId="0" xfId="16" applyFont="1" applyAlignment="1">
      <alignment horizontal="left"/>
      <protection/>
    </xf>
    <xf numFmtId="41" fontId="2" fillId="0" borderId="0" xfId="16" applyFont="1" applyAlignment="1">
      <alignment horizontal="left"/>
      <protection/>
    </xf>
  </cellXfs>
  <cellStyles count="8">
    <cellStyle name="Normal" xfId="0"/>
    <cellStyle name="一般_Sheet1" xfId="15"/>
    <cellStyle name="一般_Sheet2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5" zoomScaleNormal="75" workbookViewId="0" topLeftCell="A1">
      <selection activeCell="A1" sqref="A1:P1"/>
    </sheetView>
  </sheetViews>
  <sheetFormatPr defaultColWidth="9.00390625" defaultRowHeight="16.5"/>
  <cols>
    <col min="1" max="1" width="4.375" style="163" customWidth="1"/>
    <col min="2" max="2" width="4.625" style="163" customWidth="1"/>
    <col min="3" max="3" width="2.125" style="163" customWidth="1"/>
    <col min="4" max="4" width="5.875" style="163" customWidth="1"/>
    <col min="5" max="5" width="6.50390625" style="163" customWidth="1"/>
    <col min="6" max="6" width="7.00390625" style="163" customWidth="1"/>
    <col min="7" max="7" width="6.00390625" style="163" customWidth="1"/>
    <col min="8" max="8" width="6.50390625" style="163" customWidth="1"/>
    <col min="9" max="9" width="6.50390625" style="166" customWidth="1"/>
    <col min="10" max="10" width="6.00390625" style="166" customWidth="1"/>
    <col min="11" max="11" width="6.50390625" style="163" customWidth="1"/>
    <col min="12" max="12" width="6.375" style="163" customWidth="1"/>
    <col min="13" max="14" width="5.875" style="163" customWidth="1"/>
    <col min="15" max="15" width="7.00390625" style="163" customWidth="1"/>
    <col min="16" max="16" width="6.75390625" style="163" customWidth="1"/>
    <col min="17" max="18" width="6.50390625" style="163" customWidth="1"/>
    <col min="19" max="19" width="6.75390625" style="163" customWidth="1"/>
    <col min="20" max="20" width="6.50390625" style="163" customWidth="1"/>
    <col min="21" max="21" width="6.375" style="166" customWidth="1"/>
    <col min="22" max="22" width="7.375" style="166" customWidth="1"/>
    <col min="23" max="16384" width="9.00390625" style="163" customWidth="1"/>
  </cols>
  <sheetData>
    <row r="1" spans="1:20" ht="28.5" customHeight="1">
      <c r="A1" s="196" t="s">
        <v>76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65"/>
      <c r="R1" s="165"/>
      <c r="S1" s="165"/>
      <c r="T1" s="165"/>
    </row>
    <row r="2" spans="1:20" ht="16.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65"/>
      <c r="R2" s="165"/>
      <c r="S2" s="165"/>
      <c r="T2" s="165"/>
    </row>
    <row r="3" spans="1:20" ht="27" customHeight="1">
      <c r="A3" s="188" t="s">
        <v>77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65"/>
      <c r="R3" s="165"/>
      <c r="S3" s="165"/>
      <c r="T3" s="165"/>
    </row>
    <row r="4" spans="1:20" ht="27" customHeight="1">
      <c r="A4" s="189" t="s">
        <v>111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65"/>
      <c r="R4" s="165"/>
      <c r="S4" s="165"/>
      <c r="T4" s="165"/>
    </row>
    <row r="5" spans="1:20" ht="16.5">
      <c r="A5" s="157"/>
      <c r="B5" s="156"/>
      <c r="C5" s="156"/>
      <c r="D5" s="156"/>
      <c r="E5" s="156"/>
      <c r="F5" s="156"/>
      <c r="G5" s="156"/>
      <c r="H5" s="156"/>
      <c r="I5" s="167"/>
      <c r="J5" s="167"/>
      <c r="K5" s="156"/>
      <c r="L5" s="156"/>
      <c r="M5" s="156"/>
      <c r="N5" s="156"/>
      <c r="O5" s="156"/>
      <c r="P5" s="156"/>
      <c r="Q5" s="165"/>
      <c r="R5" s="165"/>
      <c r="S5" s="165"/>
      <c r="T5" s="165"/>
    </row>
    <row r="6" spans="1:22" ht="16.5">
      <c r="A6" s="190" t="s">
        <v>108</v>
      </c>
      <c r="B6" s="225" t="s">
        <v>78</v>
      </c>
      <c r="C6" s="192"/>
      <c r="D6" s="193"/>
      <c r="E6" s="199" t="s">
        <v>106</v>
      </c>
      <c r="F6" s="200"/>
      <c r="G6" s="200"/>
      <c r="H6" s="200"/>
      <c r="I6" s="200"/>
      <c r="J6" s="201"/>
      <c r="K6" s="186" t="s">
        <v>105</v>
      </c>
      <c r="L6" s="186"/>
      <c r="M6" s="186"/>
      <c r="N6" s="186"/>
      <c r="O6" s="186"/>
      <c r="P6" s="186"/>
      <c r="Q6" s="194" t="s">
        <v>107</v>
      </c>
      <c r="R6" s="195"/>
      <c r="S6" s="195"/>
      <c r="T6" s="195"/>
      <c r="U6" s="218"/>
      <c r="V6" s="219"/>
    </row>
    <row r="7" spans="1:22" ht="16.5">
      <c r="A7" s="191"/>
      <c r="B7" s="225" t="s">
        <v>101</v>
      </c>
      <c r="C7" s="192"/>
      <c r="D7" s="193"/>
      <c r="E7" s="175">
        <v>0</v>
      </c>
      <c r="F7" s="168" t="s">
        <v>79</v>
      </c>
      <c r="G7" s="168" t="s">
        <v>80</v>
      </c>
      <c r="H7" s="168" t="s">
        <v>81</v>
      </c>
      <c r="I7" s="169" t="s">
        <v>45</v>
      </c>
      <c r="J7" s="169" t="s">
        <v>46</v>
      </c>
      <c r="K7" s="175">
        <v>0</v>
      </c>
      <c r="L7" s="170" t="s">
        <v>102</v>
      </c>
      <c r="M7" s="170" t="s">
        <v>103</v>
      </c>
      <c r="N7" s="170" t="s">
        <v>104</v>
      </c>
      <c r="O7" s="171" t="s">
        <v>45</v>
      </c>
      <c r="P7" s="171" t="s">
        <v>46</v>
      </c>
      <c r="Q7" s="175">
        <v>0</v>
      </c>
      <c r="R7" s="172" t="s">
        <v>82</v>
      </c>
      <c r="S7" s="172" t="s">
        <v>83</v>
      </c>
      <c r="T7" s="172" t="s">
        <v>84</v>
      </c>
      <c r="U7" s="173" t="s">
        <v>85</v>
      </c>
      <c r="V7" s="173" t="s">
        <v>86</v>
      </c>
    </row>
    <row r="8" spans="1:22" ht="42.75" customHeight="1">
      <c r="A8" s="203" t="s">
        <v>87</v>
      </c>
      <c r="B8" s="206" t="s">
        <v>88</v>
      </c>
      <c r="C8" s="207"/>
      <c r="D8" s="164" t="s">
        <v>89</v>
      </c>
      <c r="E8" s="174">
        <f>'特殊計算式2'!G10</f>
        <v>18995</v>
      </c>
      <c r="F8" s="174">
        <f>'特殊計算式2'!K10</f>
        <v>16072</v>
      </c>
      <c r="G8" s="174">
        <f>'特殊計算式2'!O10</f>
        <v>13148.333333333334</v>
      </c>
      <c r="H8" s="174">
        <f>'特殊計算式2'!Q10</f>
        <v>10225</v>
      </c>
      <c r="I8" s="169">
        <f>'特殊計算式2'!S10</f>
        <v>7301.666666666668</v>
      </c>
      <c r="J8" s="169">
        <f>'特殊計算式2'!U10</f>
        <v>4378.333333333332</v>
      </c>
      <c r="K8" s="175">
        <f>'特殊計算式2'!X10</f>
        <v>23250</v>
      </c>
      <c r="L8" s="175">
        <f>'特殊計算式2'!AA10</f>
        <v>19375</v>
      </c>
      <c r="M8" s="175">
        <f>'特殊計算式2'!AC10</f>
        <v>15500</v>
      </c>
      <c r="N8" s="175">
        <f>'特殊計算式2'!AE10</f>
        <v>11625</v>
      </c>
      <c r="O8" s="176">
        <f>'特殊計算式2'!AH10</f>
        <v>4854</v>
      </c>
      <c r="P8" s="176">
        <f>'特殊計算式2'!AJ10</f>
        <v>255</v>
      </c>
      <c r="Q8" s="177">
        <f>'特殊計算式2'!AZ10</f>
        <v>17656</v>
      </c>
      <c r="R8" s="177">
        <f>'特殊計算式2'!BE10</f>
        <v>14419</v>
      </c>
      <c r="S8" s="177">
        <f>'特殊計算式2'!BH10</f>
        <v>11182</v>
      </c>
      <c r="T8" s="177">
        <f>'特殊計算式2'!BJ10</f>
        <v>7945</v>
      </c>
      <c r="U8" s="173">
        <f>'特殊計算式2'!BL10</f>
        <v>4708</v>
      </c>
      <c r="V8" s="173">
        <f>'特殊計算式2'!BN10</f>
        <v>1471</v>
      </c>
    </row>
    <row r="9" spans="1:22" ht="33" customHeight="1">
      <c r="A9" s="204"/>
      <c r="B9" s="208"/>
      <c r="C9" s="209"/>
      <c r="D9" s="164" t="s">
        <v>90</v>
      </c>
      <c r="E9" s="174">
        <v>0</v>
      </c>
      <c r="F9" s="174">
        <f>'特殊計算式2'!K11</f>
        <v>2923</v>
      </c>
      <c r="G9" s="174">
        <f>'特殊計算式2'!O11</f>
        <v>5846.666666666666</v>
      </c>
      <c r="H9" s="174">
        <f>'特殊計算式2'!Q11</f>
        <v>8770</v>
      </c>
      <c r="I9" s="169">
        <f>'特殊計算式2'!S11</f>
        <v>11693.333333333332</v>
      </c>
      <c r="J9" s="169">
        <f>'特殊計算式2'!U11</f>
        <v>14616.666666666668</v>
      </c>
      <c r="K9" s="175">
        <v>0</v>
      </c>
      <c r="L9" s="175">
        <f>'特殊計算式2'!AA11</f>
        <v>3875</v>
      </c>
      <c r="M9" s="175">
        <f>'特殊計算式2'!AC11</f>
        <v>7750</v>
      </c>
      <c r="N9" s="175">
        <f>'特殊計算式2'!AE11</f>
        <v>11625</v>
      </c>
      <c r="O9" s="181">
        <f>'特殊計算式2'!AH11</f>
        <v>18396</v>
      </c>
      <c r="P9" s="181">
        <f>'特殊計算式2'!AJ11</f>
        <v>22995</v>
      </c>
      <c r="Q9" s="177">
        <v>0</v>
      </c>
      <c r="R9" s="177">
        <f>'特殊計算式2'!BE11</f>
        <v>3237</v>
      </c>
      <c r="S9" s="177">
        <f>'特殊計算式2'!BH11</f>
        <v>6474</v>
      </c>
      <c r="T9" s="177">
        <f>'特殊計算式2'!BJ11</f>
        <v>9711</v>
      </c>
      <c r="U9" s="173">
        <f>'特殊計算式2'!BL11</f>
        <v>12948</v>
      </c>
      <c r="V9" s="173">
        <f>'特殊計算式2'!BN11</f>
        <v>16185</v>
      </c>
    </row>
    <row r="10" spans="1:22" ht="36.75" customHeight="1">
      <c r="A10" s="204"/>
      <c r="B10" s="210" t="s">
        <v>91</v>
      </c>
      <c r="C10" s="211"/>
      <c r="D10" s="164" t="s">
        <v>89</v>
      </c>
      <c r="E10" s="174">
        <f>'特殊計算式2'!G12</f>
        <v>15196</v>
      </c>
      <c r="F10" s="174">
        <f>'特殊計算式2'!K12</f>
        <v>12858</v>
      </c>
      <c r="G10" s="174">
        <f>'特殊計算式2'!O12</f>
        <v>10518.082</v>
      </c>
      <c r="H10" s="174">
        <f>'特殊計算式2'!Q12</f>
        <v>8180</v>
      </c>
      <c r="I10" s="169">
        <f>'特殊計算式2'!S12</f>
        <v>5842.2688</v>
      </c>
      <c r="J10" s="169">
        <f>'特殊計算式2'!U12</f>
        <v>3501.8013599999995</v>
      </c>
      <c r="K10" s="175">
        <f>'特殊計算式2'!X12</f>
        <v>19375</v>
      </c>
      <c r="L10" s="175">
        <f>'特殊計算式2'!AA12</f>
        <v>16145.666666666666</v>
      </c>
      <c r="M10" s="175">
        <f>'特殊計算式2'!AC12</f>
        <v>12916</v>
      </c>
      <c r="N10" s="175">
        <f>'特殊計算式2'!AE12</f>
        <v>9686.725</v>
      </c>
      <c r="O10" s="173">
        <f>'特殊計算式2'!AH12</f>
        <v>979</v>
      </c>
      <c r="P10" s="173">
        <f>'特殊計算式2'!AJ12</f>
        <v>0</v>
      </c>
      <c r="Q10" s="177">
        <f>'特殊計算式2'!AZ12</f>
        <v>14124.800000000001</v>
      </c>
      <c r="R10" s="177">
        <f>'特殊計算式2'!BE12</f>
        <v>11535.800000000001</v>
      </c>
      <c r="S10" s="177">
        <f>'特殊計算式2'!BH12</f>
        <v>8945.800000000001</v>
      </c>
      <c r="T10" s="177">
        <f>'特殊計算式2'!BJ12</f>
        <v>6356.300000000001</v>
      </c>
      <c r="U10" s="173">
        <f>'特殊計算式2'!BL12</f>
        <v>3766.800000000001</v>
      </c>
      <c r="V10" s="173">
        <f>'特殊計算式2'!BN12</f>
        <v>1177.300000000001</v>
      </c>
    </row>
    <row r="11" spans="1:22" ht="34.5" customHeight="1">
      <c r="A11" s="205"/>
      <c r="B11" s="212"/>
      <c r="C11" s="213"/>
      <c r="D11" s="164" t="s">
        <v>90</v>
      </c>
      <c r="E11" s="174">
        <v>0</v>
      </c>
      <c r="F11" s="174">
        <f>'特殊計算式2'!K13</f>
        <v>2338</v>
      </c>
      <c r="G11" s="174">
        <f>'特殊計算式2'!O13</f>
        <v>4677.918</v>
      </c>
      <c r="H11" s="174">
        <f>'特殊計算式2'!Q13</f>
        <v>7016</v>
      </c>
      <c r="I11" s="169">
        <f>'特殊計算式2'!S13</f>
        <v>9353.7312</v>
      </c>
      <c r="J11" s="169">
        <f>'特殊計算式2'!U13</f>
        <v>11694.19864</v>
      </c>
      <c r="K11" s="175">
        <v>0</v>
      </c>
      <c r="L11" s="175">
        <f>'特殊計算式2'!AA13</f>
        <v>3229.3333333333335</v>
      </c>
      <c r="M11" s="175">
        <f>'特殊計算式2'!AC13</f>
        <v>6459</v>
      </c>
      <c r="N11" s="175">
        <f>'特殊計算式2'!AE13</f>
        <v>9688.275</v>
      </c>
      <c r="O11" s="173">
        <f>'特殊計算式2'!AH13</f>
        <v>18396</v>
      </c>
      <c r="P11" s="173">
        <f>'特殊計算式2'!AJ13</f>
        <v>19375</v>
      </c>
      <c r="Q11" s="177">
        <v>0</v>
      </c>
      <c r="R11" s="177">
        <f>'特殊計算式2'!BE13</f>
        <v>2589</v>
      </c>
      <c r="S11" s="177">
        <f>'特殊計算式2'!BH13</f>
        <v>5179</v>
      </c>
      <c r="T11" s="177">
        <f>'特殊計算式2'!BJ13</f>
        <v>7768.5</v>
      </c>
      <c r="U11" s="173">
        <f>'特殊計算式2'!BL13</f>
        <v>10358</v>
      </c>
      <c r="V11" s="173">
        <f>'特殊計算式2'!BN13</f>
        <v>12947.5</v>
      </c>
    </row>
    <row r="12" spans="1:22" ht="32.25" customHeight="1">
      <c r="A12" s="203" t="s">
        <v>92</v>
      </c>
      <c r="B12" s="206" t="s">
        <v>88</v>
      </c>
      <c r="C12" s="207"/>
      <c r="D12" s="164" t="s">
        <v>89</v>
      </c>
      <c r="E12" s="174">
        <f>'特殊計算式2'!G14</f>
        <v>11397</v>
      </c>
      <c r="F12" s="174">
        <f>'特殊計算式2'!K14</f>
        <v>9643</v>
      </c>
      <c r="G12" s="174">
        <f>'特殊計算式2'!O14</f>
        <v>7889</v>
      </c>
      <c r="H12" s="174">
        <f>'特殊計算式2'!Q14</f>
        <v>6135</v>
      </c>
      <c r="I12" s="169">
        <f>'特殊計算式2'!S14</f>
        <v>4381.000000000001</v>
      </c>
      <c r="J12" s="169">
        <f>'特殊計算式2'!U14</f>
        <v>2627</v>
      </c>
      <c r="K12" s="175">
        <f>'特殊計算式2'!X14</f>
        <v>13950</v>
      </c>
      <c r="L12" s="175">
        <f>'特殊計算式2'!AA14</f>
        <v>11625</v>
      </c>
      <c r="M12" s="175">
        <f>'特殊計算式2'!AC14</f>
        <v>9300</v>
      </c>
      <c r="N12" s="175">
        <f>'特殊計算式2'!AE14</f>
        <v>6975</v>
      </c>
      <c r="O12" s="173">
        <f>'特殊計算式2'!AH14</f>
        <v>0</v>
      </c>
      <c r="P12" s="173">
        <f>'特殊計算式2'!AJ14</f>
        <v>0</v>
      </c>
      <c r="Q12" s="177">
        <f>'特殊計算式2'!AZ14</f>
        <v>13242</v>
      </c>
      <c r="R12" s="177">
        <f>'特殊計算式2'!BE14</f>
        <v>10815</v>
      </c>
      <c r="S12" s="177">
        <f>'特殊計算式2'!BH14</f>
        <v>8386.597109999999</v>
      </c>
      <c r="T12" s="177">
        <f>'特殊計算式2'!BJ14</f>
        <v>5958.75</v>
      </c>
      <c r="U12" s="173">
        <f>'特殊計算式2'!BL14</f>
        <v>3531</v>
      </c>
      <c r="V12" s="173">
        <f>'特殊計算式2'!BN14</f>
        <v>1104.1725450000013</v>
      </c>
    </row>
    <row r="13" spans="1:22" ht="30.75" customHeight="1">
      <c r="A13" s="204"/>
      <c r="B13" s="208"/>
      <c r="C13" s="209"/>
      <c r="D13" s="164" t="s">
        <v>90</v>
      </c>
      <c r="E13" s="174">
        <v>0</v>
      </c>
      <c r="F13" s="174">
        <f>'特殊計算式2'!K15</f>
        <v>1754</v>
      </c>
      <c r="G13" s="174">
        <f>'特殊計算式2'!O15</f>
        <v>3508</v>
      </c>
      <c r="H13" s="174">
        <f>'特殊計算式2'!Q15</f>
        <v>5262</v>
      </c>
      <c r="I13" s="169">
        <f>'特殊計算式2'!S15</f>
        <v>7015.999999999999</v>
      </c>
      <c r="J13" s="169">
        <f>'特殊計算式2'!U15</f>
        <v>8770</v>
      </c>
      <c r="K13" s="175">
        <v>0</v>
      </c>
      <c r="L13" s="175">
        <f>'特殊計算式2'!AA15</f>
        <v>2325</v>
      </c>
      <c r="M13" s="175">
        <f>'特殊計算式2'!AC15</f>
        <v>4650</v>
      </c>
      <c r="N13" s="175">
        <f>'特殊計算式2'!AE15</f>
        <v>6975</v>
      </c>
      <c r="O13" s="173">
        <f>'特殊計算式2'!AH15</f>
        <v>13950</v>
      </c>
      <c r="P13" s="173">
        <f>'特殊計算式2'!AJ15</f>
        <v>13950</v>
      </c>
      <c r="Q13" s="177">
        <v>0</v>
      </c>
      <c r="R13" s="177">
        <f>'特殊計算式2'!BE15</f>
        <v>2427</v>
      </c>
      <c r="S13" s="177">
        <f>'特殊計算式2'!BH15</f>
        <v>4855.40289</v>
      </c>
      <c r="T13" s="177">
        <f>'特殊計算式2'!BJ15</f>
        <v>7283.25</v>
      </c>
      <c r="U13" s="173">
        <f>'特殊計算式2'!BL15</f>
        <v>9711</v>
      </c>
      <c r="V13" s="173">
        <f>'特殊計算式2'!BN15</f>
        <v>12137.827454999999</v>
      </c>
    </row>
    <row r="14" spans="1:22" ht="28.5" customHeight="1">
      <c r="A14" s="204"/>
      <c r="B14" s="210" t="s">
        <v>91</v>
      </c>
      <c r="C14" s="211"/>
      <c r="D14" s="164" t="s">
        <v>89</v>
      </c>
      <c r="E14" s="174">
        <f>'特殊計算式2'!G16</f>
        <v>9117.6</v>
      </c>
      <c r="F14" s="174">
        <f>'特殊計算式2'!K16</f>
        <v>7715.3643</v>
      </c>
      <c r="G14" s="174">
        <f>'特殊計算式2'!O16</f>
        <v>6310.8492</v>
      </c>
      <c r="H14" s="174">
        <f>'特殊計算式2'!Q16</f>
        <v>4908</v>
      </c>
      <c r="I14" s="169">
        <f>'特殊計算式2'!S16</f>
        <v>3505.3612799999996</v>
      </c>
      <c r="J14" s="169">
        <f>'特殊計算式2'!U16</f>
        <v>2101.7811762719994</v>
      </c>
      <c r="K14" s="175">
        <f>'特殊計算式2'!X16</f>
        <v>11625</v>
      </c>
      <c r="L14" s="175">
        <f>'特殊計算式2'!AA16</f>
        <v>9687.333333333334</v>
      </c>
      <c r="M14" s="175">
        <f>'特殊計算式2'!AC16</f>
        <v>7750</v>
      </c>
      <c r="N14" s="175">
        <f>'特殊計算式2'!AE16</f>
        <v>5812.035</v>
      </c>
      <c r="O14" s="173">
        <f>'特殊計算式2'!AH16</f>
        <v>0</v>
      </c>
      <c r="P14" s="173">
        <f>'特殊計算式2'!AJ16</f>
        <v>0</v>
      </c>
      <c r="Q14" s="177">
        <f>'特殊計算式2'!AZ16</f>
        <v>10593.6</v>
      </c>
      <c r="R14" s="177">
        <f>'特殊計算式2'!BE16</f>
        <v>8651.6</v>
      </c>
      <c r="S14" s="177">
        <f>'特殊計算式2'!BH16</f>
        <v>6709.6</v>
      </c>
      <c r="T14" s="177">
        <f>'特殊計算式2'!BJ16</f>
        <v>4767.6134250000005</v>
      </c>
      <c r="U14" s="173">
        <f>'特殊計算式2'!BL16</f>
        <v>2825.617900000001</v>
      </c>
      <c r="V14" s="173">
        <f>'特殊計算式2'!BN16</f>
        <v>883.0786162530003</v>
      </c>
    </row>
    <row r="15" spans="1:22" ht="31.5" customHeight="1">
      <c r="A15" s="205"/>
      <c r="B15" s="212"/>
      <c r="C15" s="213"/>
      <c r="D15" s="164" t="s">
        <v>90</v>
      </c>
      <c r="E15" s="174">
        <v>0</v>
      </c>
      <c r="F15" s="174">
        <f>'特殊計算式2'!K17</f>
        <v>1403.2</v>
      </c>
      <c r="G15" s="174">
        <f>'特殊計算式2'!O17</f>
        <v>2806.7508</v>
      </c>
      <c r="H15" s="174">
        <f>'特殊計算式2'!Q17</f>
        <v>4209.6</v>
      </c>
      <c r="I15" s="169">
        <f>'特殊計算式2'!S17</f>
        <v>5613.17409312</v>
      </c>
      <c r="J15" s="169">
        <f>'特殊計算式2'!U17</f>
        <v>7015.818823728001</v>
      </c>
      <c r="K15" s="175">
        <v>0</v>
      </c>
      <c r="L15" s="175">
        <f>'特殊計算式2'!AA17</f>
        <v>1937.6666666666667</v>
      </c>
      <c r="M15" s="175">
        <f>'特殊計算式2'!AC17</f>
        <v>3875</v>
      </c>
      <c r="N15" s="175">
        <f>'特殊計算式2'!AE17</f>
        <v>5812.965</v>
      </c>
      <c r="O15" s="173">
        <f>'特殊計算式2'!AH17</f>
        <v>11625</v>
      </c>
      <c r="P15" s="173">
        <f>'特殊計算式2'!AJ17</f>
        <v>11625</v>
      </c>
      <c r="Q15" s="177">
        <v>0</v>
      </c>
      <c r="R15" s="177">
        <f>'特殊計算式2'!BE17</f>
        <v>1942</v>
      </c>
      <c r="S15" s="177">
        <f>'特殊計算式2'!BH17</f>
        <v>3884</v>
      </c>
      <c r="T15" s="177">
        <f>'特殊計算式2'!BJ17</f>
        <v>5825.986575</v>
      </c>
      <c r="U15" s="173">
        <f>'特殊計算式2'!BL17</f>
        <v>7767.982099999999</v>
      </c>
      <c r="V15" s="173">
        <f>'特殊計算式2'!BN17</f>
        <v>9710.521383747</v>
      </c>
    </row>
    <row r="16" spans="1:20" ht="16.5">
      <c r="A16" s="214" t="s">
        <v>112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165"/>
      <c r="R16" s="165"/>
      <c r="S16" s="165"/>
      <c r="T16" s="165"/>
    </row>
    <row r="17" spans="1:20" ht="16.5">
      <c r="A17" s="158"/>
      <c r="B17" s="159"/>
      <c r="C17" s="159"/>
      <c r="D17" s="159"/>
      <c r="E17" s="159"/>
      <c r="F17" s="159"/>
      <c r="G17" s="159"/>
      <c r="H17" s="159"/>
      <c r="I17" s="167"/>
      <c r="J17" s="167"/>
      <c r="K17" s="159"/>
      <c r="L17" s="159"/>
      <c r="M17" s="159"/>
      <c r="N17" s="159"/>
      <c r="O17" s="159"/>
      <c r="P17" s="159"/>
      <c r="Q17" s="165"/>
      <c r="R17" s="165"/>
      <c r="S17" s="165"/>
      <c r="T17" s="165"/>
    </row>
    <row r="18" spans="1:22" ht="16.5">
      <c r="A18" s="203" t="s">
        <v>108</v>
      </c>
      <c r="B18" s="220" t="s">
        <v>93</v>
      </c>
      <c r="C18" s="221"/>
      <c r="D18" s="222"/>
      <c r="E18" s="199" t="s">
        <v>94</v>
      </c>
      <c r="F18" s="200"/>
      <c r="G18" s="200"/>
      <c r="H18" s="200"/>
      <c r="I18" s="200"/>
      <c r="J18" s="201"/>
      <c r="K18" s="216" t="s">
        <v>95</v>
      </c>
      <c r="L18" s="216"/>
      <c r="M18" s="216"/>
      <c r="N18" s="216"/>
      <c r="O18" s="216"/>
      <c r="P18" s="216"/>
      <c r="Q18" s="223" t="s">
        <v>96</v>
      </c>
      <c r="R18" s="224"/>
      <c r="S18" s="224"/>
      <c r="T18" s="224"/>
      <c r="U18" s="218"/>
      <c r="V18" s="219"/>
    </row>
    <row r="19" spans="1:22" ht="16.5">
      <c r="A19" s="205"/>
      <c r="B19" s="220" t="s">
        <v>110</v>
      </c>
      <c r="C19" s="221"/>
      <c r="D19" s="222"/>
      <c r="E19" s="175">
        <v>0</v>
      </c>
      <c r="F19" s="168" t="s">
        <v>82</v>
      </c>
      <c r="G19" s="168" t="s">
        <v>83</v>
      </c>
      <c r="H19" s="168" t="s">
        <v>84</v>
      </c>
      <c r="I19" s="169" t="s">
        <v>85</v>
      </c>
      <c r="J19" s="169" t="s">
        <v>86</v>
      </c>
      <c r="K19" s="175">
        <v>0</v>
      </c>
      <c r="L19" s="175" t="s">
        <v>97</v>
      </c>
      <c r="M19" s="175" t="s">
        <v>98</v>
      </c>
      <c r="N19" s="175" t="s">
        <v>99</v>
      </c>
      <c r="O19" s="171" t="s">
        <v>85</v>
      </c>
      <c r="P19" s="171" t="s">
        <v>86</v>
      </c>
      <c r="Q19" s="175">
        <v>0</v>
      </c>
      <c r="R19" s="172" t="s">
        <v>82</v>
      </c>
      <c r="S19" s="172" t="s">
        <v>83</v>
      </c>
      <c r="T19" s="172" t="s">
        <v>84</v>
      </c>
      <c r="U19" s="173" t="s">
        <v>85</v>
      </c>
      <c r="V19" s="173" t="s">
        <v>86</v>
      </c>
    </row>
    <row r="20" spans="1:22" ht="30.75" customHeight="1">
      <c r="A20" s="203" t="s">
        <v>87</v>
      </c>
      <c r="B20" s="206" t="s">
        <v>88</v>
      </c>
      <c r="C20" s="207"/>
      <c r="D20" s="164" t="s">
        <v>89</v>
      </c>
      <c r="E20" s="174">
        <f>'特殊計算式2'!G24</f>
        <v>15196</v>
      </c>
      <c r="F20" s="174">
        <f>'特殊計算式2'!K24</f>
        <v>12857.6</v>
      </c>
      <c r="G20" s="174">
        <f>'特殊計算式2'!O24</f>
        <v>10518.082</v>
      </c>
      <c r="H20" s="174">
        <f>'特殊計算式2'!Q24</f>
        <v>8180</v>
      </c>
      <c r="I20" s="169">
        <f>'特殊計算式2'!S24</f>
        <v>5842.2688</v>
      </c>
      <c r="J20" s="169">
        <f>'特殊計算式2'!U24</f>
        <v>3501.8013599999995</v>
      </c>
      <c r="K20" s="175">
        <f>'特殊計算式2'!X24</f>
        <v>19375</v>
      </c>
      <c r="L20" s="179">
        <f>'特殊計算式2'!AA24</f>
        <v>16145.833333333334</v>
      </c>
      <c r="M20" s="179">
        <f>'特殊計算式2'!AC24</f>
        <v>12916.34375</v>
      </c>
      <c r="N20" s="179">
        <f>'特殊計算式2'!AE24</f>
        <v>9686.725</v>
      </c>
      <c r="O20" s="176">
        <f>K20-O21</f>
        <v>979</v>
      </c>
      <c r="P20" s="171">
        <f>'特殊計算式2'!AI24</f>
        <v>0</v>
      </c>
      <c r="Q20" s="177">
        <f>'特殊計算式2'!AZ24</f>
        <v>14124.800000000001</v>
      </c>
      <c r="R20" s="180">
        <f>'特殊計算式2'!BC24</f>
        <v>11536</v>
      </c>
      <c r="S20" s="180">
        <f>'特殊計算式2'!BF24</f>
        <v>8946</v>
      </c>
      <c r="T20" s="180">
        <f>'特殊計算式2'!BJ24</f>
        <v>6356</v>
      </c>
      <c r="U20" s="173">
        <f>'特殊計算式2'!BL24</f>
        <v>3767.169200000002</v>
      </c>
      <c r="V20" s="173">
        <f>'特殊計算式2'!BN24</f>
        <v>1176.5961500000012</v>
      </c>
    </row>
    <row r="21" spans="1:22" ht="31.5" customHeight="1">
      <c r="A21" s="204"/>
      <c r="B21" s="208"/>
      <c r="C21" s="209"/>
      <c r="D21" s="164" t="s">
        <v>90</v>
      </c>
      <c r="E21" s="174">
        <v>0</v>
      </c>
      <c r="F21" s="174">
        <f>'特殊計算式2'!K25</f>
        <v>2338.3999999999996</v>
      </c>
      <c r="G21" s="174">
        <f>'特殊計算式2'!O25</f>
        <v>4677.918</v>
      </c>
      <c r="H21" s="174">
        <f>'特殊計算式2'!Q25</f>
        <v>7016</v>
      </c>
      <c r="I21" s="169">
        <f>'特殊計算式2'!S25</f>
        <v>9353.7312</v>
      </c>
      <c r="J21" s="169">
        <f>'特殊計算式2'!U25</f>
        <v>11694.19864</v>
      </c>
      <c r="K21" s="175">
        <v>0</v>
      </c>
      <c r="L21" s="179">
        <f>'特殊計算式2'!AA25</f>
        <v>3229.1666666666665</v>
      </c>
      <c r="M21" s="179">
        <f>'特殊計算式2'!AC25</f>
        <v>6459.2375</v>
      </c>
      <c r="N21" s="179">
        <f>'特殊計算式2'!AE25</f>
        <v>9688.275</v>
      </c>
      <c r="O21" s="181">
        <f>13797*4/3</f>
        <v>18396</v>
      </c>
      <c r="P21" s="181">
        <f>'特殊計算式2'!AI25</f>
        <v>19375</v>
      </c>
      <c r="Q21" s="177">
        <v>0</v>
      </c>
      <c r="R21" s="180">
        <f>'特殊計算式2'!BC25</f>
        <v>2588.800000000001</v>
      </c>
      <c r="S21" s="180">
        <f>'特殊計算式2'!BF25</f>
        <v>5178.800000000001</v>
      </c>
      <c r="T21" s="180">
        <f>'特殊計算式2'!BJ25</f>
        <v>7769</v>
      </c>
      <c r="U21" s="173">
        <f>'特殊計算式2'!BL25</f>
        <v>10357.630799999999</v>
      </c>
      <c r="V21" s="173">
        <f>'特殊計算式2'!BN25</f>
        <v>12948.20385</v>
      </c>
    </row>
    <row r="22" spans="1:22" ht="35.25" customHeight="1">
      <c r="A22" s="204"/>
      <c r="B22" s="210" t="s">
        <v>91</v>
      </c>
      <c r="C22" s="211"/>
      <c r="D22" s="164" t="s">
        <v>89</v>
      </c>
      <c r="E22" s="174">
        <f>'特殊計算式2'!G26</f>
        <v>7598</v>
      </c>
      <c r="F22" s="174">
        <f>'特殊計算式2'!K26</f>
        <v>6428.8</v>
      </c>
      <c r="G22" s="174">
        <f>'特殊計算式2'!O26</f>
        <v>5259.333333333334</v>
      </c>
      <c r="H22" s="174">
        <f>'特殊計算式2'!Q26</f>
        <v>4090</v>
      </c>
      <c r="I22" s="169">
        <f>'特殊計算式2'!S26</f>
        <v>2921.1344</v>
      </c>
      <c r="J22" s="169">
        <f>'特殊計算式2'!U26</f>
        <v>1750.9006799999997</v>
      </c>
      <c r="K22" s="175">
        <f>'特殊計算式2'!X26</f>
        <v>9687.5</v>
      </c>
      <c r="L22" s="179">
        <f>'特殊計算式2'!AA26</f>
        <v>8072.842366666667</v>
      </c>
      <c r="M22" s="179">
        <f>'特殊計算式2'!AC26</f>
        <v>6458.65625</v>
      </c>
      <c r="N22" s="179">
        <f>'特殊計算式2'!AE26</f>
        <v>4843.75</v>
      </c>
      <c r="O22" s="171">
        <f>'特殊計算式2'!AH26</f>
        <v>0</v>
      </c>
      <c r="P22" s="171">
        <f>'特殊計算式2'!AI26</f>
        <v>0</v>
      </c>
      <c r="Q22" s="177">
        <f>'特殊計算式2'!AZ26</f>
        <v>7062.400000000001</v>
      </c>
      <c r="R22" s="180">
        <f>'特殊計算式2'!BC26</f>
        <v>5768</v>
      </c>
      <c r="S22" s="180">
        <f>'特殊計算式2'!BF26</f>
        <v>4473</v>
      </c>
      <c r="T22" s="180">
        <f>'特殊計算式2'!BJ26</f>
        <v>3178</v>
      </c>
      <c r="U22" s="173">
        <f>'特殊計算式2'!BL26</f>
        <v>1882.956532732609</v>
      </c>
      <c r="V22" s="173">
        <f>'特殊計算式2'!BN26</f>
        <v>588.292456000001</v>
      </c>
    </row>
    <row r="23" spans="1:22" ht="32.25" customHeight="1">
      <c r="A23" s="205"/>
      <c r="B23" s="212"/>
      <c r="C23" s="213"/>
      <c r="D23" s="164" t="s">
        <v>90</v>
      </c>
      <c r="E23" s="174">
        <v>0</v>
      </c>
      <c r="F23" s="174">
        <f>'特殊計算式2'!K27</f>
        <v>1169.1999999999998</v>
      </c>
      <c r="G23" s="174">
        <f>'特殊計算式2'!O27</f>
        <v>2338.666666666666</v>
      </c>
      <c r="H23" s="174">
        <f>'特殊計算式2'!Q27</f>
        <v>3508</v>
      </c>
      <c r="I23" s="169">
        <f>'特殊計算式2'!S27</f>
        <v>4676.8656</v>
      </c>
      <c r="J23" s="169">
        <f>'特殊計算式2'!U27</f>
        <v>5847.09932</v>
      </c>
      <c r="K23" s="175">
        <v>0</v>
      </c>
      <c r="L23" s="179">
        <f>'特殊計算式2'!AA27</f>
        <v>1614.6576333333333</v>
      </c>
      <c r="M23" s="179">
        <f>'特殊計算式2'!AC27</f>
        <v>3228.84375</v>
      </c>
      <c r="N23" s="179">
        <f>'特殊計算式2'!AE27</f>
        <v>4843.75</v>
      </c>
      <c r="O23" s="181">
        <f>'特殊計算式2'!AH27</f>
        <v>9687.5</v>
      </c>
      <c r="P23" s="181">
        <f>'特殊計算式2'!AI27</f>
        <v>9687.5</v>
      </c>
      <c r="Q23" s="177">
        <v>0</v>
      </c>
      <c r="R23" s="180">
        <f>'特殊計算式2'!BC27</f>
        <v>1294.4000000000005</v>
      </c>
      <c r="S23" s="180">
        <f>'特殊計算式2'!BF27</f>
        <v>2589.4000000000005</v>
      </c>
      <c r="T23" s="180">
        <f>'特殊計算式2'!BJ27</f>
        <v>3884</v>
      </c>
      <c r="U23" s="173">
        <f>'特殊計算式2'!BL27</f>
        <v>5179.4434672673915</v>
      </c>
      <c r="V23" s="173">
        <f>'特殊計算式2'!BN27</f>
        <v>6474.1075439999995</v>
      </c>
    </row>
    <row r="24" spans="1:22" ht="39" customHeight="1">
      <c r="A24" s="203" t="s">
        <v>92</v>
      </c>
      <c r="B24" s="206" t="s">
        <v>88</v>
      </c>
      <c r="C24" s="207"/>
      <c r="D24" s="164" t="s">
        <v>89</v>
      </c>
      <c r="E24" s="174">
        <f>'特殊計算式2'!G28</f>
        <v>9117.6</v>
      </c>
      <c r="F24" s="174">
        <f>'特殊計算式2'!K28</f>
        <v>7714.5599999999995</v>
      </c>
      <c r="G24" s="174">
        <f>'特殊計算式2'!O28</f>
        <v>6310.8492</v>
      </c>
      <c r="H24" s="174">
        <f>'特殊計算式2'!Q28</f>
        <v>4908</v>
      </c>
      <c r="I24" s="169">
        <f>'特殊計算式2'!S28</f>
        <v>3504.9871307519998</v>
      </c>
      <c r="J24" s="169">
        <f>'特殊計算式2'!U28</f>
        <v>2101.5485839455996</v>
      </c>
      <c r="K24" s="175">
        <f>'特殊計算式2'!X28</f>
        <v>11625</v>
      </c>
      <c r="L24" s="179">
        <f>'特殊計算式2'!AA28</f>
        <v>9687.333333333334</v>
      </c>
      <c r="M24" s="179">
        <f>'特殊計算式2'!AC28</f>
        <v>7750</v>
      </c>
      <c r="N24" s="179">
        <f>'特殊計算式2'!AE28</f>
        <v>5812.38375</v>
      </c>
      <c r="O24" s="171">
        <f>'特殊計算式2'!AH28</f>
        <v>0</v>
      </c>
      <c r="P24" s="171">
        <f>'特殊計算式2'!AI28</f>
        <v>0</v>
      </c>
      <c r="Q24" s="177">
        <f>'特殊計算式2'!AZ28</f>
        <v>10593.6</v>
      </c>
      <c r="R24" s="180">
        <f>'特殊計算式2'!BC28</f>
        <v>8652</v>
      </c>
      <c r="S24" s="180">
        <f>'特殊計算式2'!BF28</f>
        <v>6710</v>
      </c>
      <c r="T24" s="180">
        <f>'特殊計算式2'!BJ28</f>
        <v>4768</v>
      </c>
      <c r="U24" s="173">
        <f>'特殊計算式2'!BL28</f>
        <v>2825.6000000000004</v>
      </c>
      <c r="V24" s="173">
        <f>'特殊計算式2'!BN28</f>
        <v>883.0562399999999</v>
      </c>
    </row>
    <row r="25" spans="1:22" ht="32.25" customHeight="1">
      <c r="A25" s="204"/>
      <c r="B25" s="208"/>
      <c r="C25" s="209"/>
      <c r="D25" s="164" t="s">
        <v>90</v>
      </c>
      <c r="E25" s="174">
        <v>0</v>
      </c>
      <c r="F25" s="174">
        <f>'特殊計算式2'!K29</f>
        <v>1403.0400000000009</v>
      </c>
      <c r="G25" s="174">
        <f>'特殊計算式2'!O29</f>
        <v>2806.7508000000007</v>
      </c>
      <c r="H25" s="174">
        <f>'特殊計算式2'!Q29</f>
        <v>4209.599999999999</v>
      </c>
      <c r="I25" s="169">
        <f>'特殊計算式2'!S29</f>
        <v>5612.612869248001</v>
      </c>
      <c r="J25" s="169">
        <f>'特殊計算式2'!U29</f>
        <v>7016.051416054401</v>
      </c>
      <c r="K25" s="175">
        <v>0</v>
      </c>
      <c r="L25" s="179">
        <f>'特殊計算式2'!AA29</f>
        <v>1937.6666666666665</v>
      </c>
      <c r="M25" s="179">
        <f>'特殊計算式2'!AC29</f>
        <v>3875</v>
      </c>
      <c r="N25" s="179">
        <f>'特殊計算式2'!AE29</f>
        <v>5812.61625</v>
      </c>
      <c r="O25" s="171">
        <f>'特殊計算式2'!AH29</f>
        <v>11625</v>
      </c>
      <c r="P25" s="171">
        <f>'特殊計算式2'!AI29</f>
        <v>11625</v>
      </c>
      <c r="Q25" s="177">
        <v>0</v>
      </c>
      <c r="R25" s="180">
        <f>'特殊計算式2'!BC29</f>
        <v>1941.6000000000004</v>
      </c>
      <c r="S25" s="180">
        <f>'特殊計算式2'!BF29</f>
        <v>3883.6000000000004</v>
      </c>
      <c r="T25" s="180">
        <f>'特殊計算式2'!BJ29</f>
        <v>5826</v>
      </c>
      <c r="U25" s="173">
        <f>'特殊計算式2'!BL29</f>
        <v>7768</v>
      </c>
      <c r="V25" s="173">
        <f>'特殊計算式2'!BN29</f>
        <v>9710.54376</v>
      </c>
    </row>
    <row r="26" spans="1:22" ht="36.75" customHeight="1">
      <c r="A26" s="204"/>
      <c r="B26" s="210" t="s">
        <v>91</v>
      </c>
      <c r="C26" s="211"/>
      <c r="D26" s="164" t="s">
        <v>89</v>
      </c>
      <c r="E26" s="174">
        <f>'特殊計算式2'!G30</f>
        <v>4558.8</v>
      </c>
      <c r="F26" s="174">
        <f>'特殊計算式2'!K30</f>
        <v>3857.2000000000003</v>
      </c>
      <c r="G26" s="174">
        <f>'特殊計算式2'!O30</f>
        <v>3155.6000000000004</v>
      </c>
      <c r="H26" s="174">
        <f>'特殊計算式2'!Q30</f>
        <v>2454</v>
      </c>
      <c r="I26" s="169">
        <f>'特殊計算式2'!S30</f>
        <v>1752.6806399999998</v>
      </c>
      <c r="J26" s="169">
        <f>'特殊計算式2'!U30</f>
        <v>1050.8905881359997</v>
      </c>
      <c r="K26" s="175">
        <f>'特殊計算式2'!X30</f>
        <v>5813</v>
      </c>
      <c r="L26" s="179">
        <f>'特殊計算式2'!AA30</f>
        <v>4843.9729</v>
      </c>
      <c r="M26" s="179">
        <f>'特殊計算式2'!AC30</f>
        <v>3875.333333333333</v>
      </c>
      <c r="N26" s="179">
        <f>'特殊計算式2'!AE30</f>
        <v>2905.9187</v>
      </c>
      <c r="O26" s="171">
        <f>'特殊計算式2'!AH30</f>
        <v>0</v>
      </c>
      <c r="P26" s="171">
        <f>'特殊計算式2'!AI30</f>
        <v>0</v>
      </c>
      <c r="Q26" s="177">
        <f>'特殊計算式2'!AZ30</f>
        <v>5296.8</v>
      </c>
      <c r="R26" s="180">
        <f>'特殊計算式2'!BC30</f>
        <v>4326</v>
      </c>
      <c r="S26" s="180">
        <f>'特殊計算式2'!BF30</f>
        <v>3355</v>
      </c>
      <c r="T26" s="180">
        <f>'特殊計算式2'!BJ30</f>
        <v>2384</v>
      </c>
      <c r="U26" s="173">
        <f>'特殊計算式2'!BL30</f>
        <v>1412.8000000000002</v>
      </c>
      <c r="V26" s="173">
        <f>'特殊計算式2'!BN30</f>
        <v>441.52811999999994</v>
      </c>
    </row>
    <row r="27" spans="1:22" ht="37.5" customHeight="1">
      <c r="A27" s="205"/>
      <c r="B27" s="212"/>
      <c r="C27" s="213"/>
      <c r="D27" s="164" t="s">
        <v>90</v>
      </c>
      <c r="E27" s="174">
        <v>0</v>
      </c>
      <c r="F27" s="174">
        <f>'特殊計算式2'!K31</f>
        <v>701.5999999999999</v>
      </c>
      <c r="G27" s="174">
        <f>'特殊計算式2'!O31</f>
        <v>1403.1999999999998</v>
      </c>
      <c r="H27" s="174">
        <f>'特殊計算式2'!Q31</f>
        <v>2104.8</v>
      </c>
      <c r="I27" s="169">
        <f>'特殊計算式2'!S31</f>
        <v>2805.9322853760004</v>
      </c>
      <c r="J27" s="169">
        <f>'特殊計算式2'!U31</f>
        <v>3507.9094118640005</v>
      </c>
      <c r="K27" s="175">
        <v>0</v>
      </c>
      <c r="L27" s="179">
        <f>'特殊計算式2'!AA31</f>
        <v>969.0270999999999</v>
      </c>
      <c r="M27" s="179">
        <f>'特殊計算式2'!AC31</f>
        <v>1937.666666666667</v>
      </c>
      <c r="N27" s="179">
        <f>'特殊計算式2'!AE31</f>
        <v>2907.0813</v>
      </c>
      <c r="O27" s="171">
        <f>'特殊計算式2'!AH31</f>
        <v>5813</v>
      </c>
      <c r="P27" s="171">
        <f>'特殊計算式2'!AI31</f>
        <v>5813</v>
      </c>
      <c r="Q27" s="177">
        <v>0</v>
      </c>
      <c r="R27" s="180">
        <f>'特殊計算式2'!BC31</f>
        <v>970.8000000000002</v>
      </c>
      <c r="S27" s="180">
        <f>'特殊計算式2'!BF31</f>
        <v>1941.8000000000002</v>
      </c>
      <c r="T27" s="180">
        <f>'特殊計算式2'!BJ31</f>
        <v>2913</v>
      </c>
      <c r="U27" s="173">
        <f>'特殊計算式2'!BL31</f>
        <v>3884</v>
      </c>
      <c r="V27" s="173">
        <f>'特殊計算式2'!BN31</f>
        <v>4855.27188</v>
      </c>
    </row>
    <row r="28" spans="1:20" ht="16.5">
      <c r="A28" s="160"/>
      <c r="B28" s="161"/>
      <c r="C28" s="161"/>
      <c r="D28" s="162"/>
      <c r="E28" s="162"/>
      <c r="F28" s="162"/>
      <c r="G28" s="162"/>
      <c r="H28" s="162"/>
      <c r="I28" s="182"/>
      <c r="J28" s="182"/>
      <c r="K28" s="162"/>
      <c r="L28" s="162"/>
      <c r="M28" s="162"/>
      <c r="N28" s="162"/>
      <c r="O28" s="162"/>
      <c r="P28" s="162"/>
      <c r="Q28" s="165"/>
      <c r="R28" s="165"/>
      <c r="S28" s="165"/>
      <c r="T28" s="165"/>
    </row>
    <row r="29" spans="1:20" ht="16.5">
      <c r="A29" s="214" t="s">
        <v>113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165"/>
      <c r="R29" s="165"/>
      <c r="S29" s="165"/>
      <c r="T29" s="165"/>
    </row>
    <row r="30" spans="1:20" ht="16.5">
      <c r="A30" s="158"/>
      <c r="B30" s="159"/>
      <c r="C30" s="159"/>
      <c r="D30" s="159"/>
      <c r="E30" s="159"/>
      <c r="F30" s="159"/>
      <c r="G30" s="159"/>
      <c r="H30" s="159"/>
      <c r="I30" s="167"/>
      <c r="J30" s="167"/>
      <c r="K30" s="159"/>
      <c r="L30" s="159"/>
      <c r="M30" s="159"/>
      <c r="N30" s="159"/>
      <c r="O30" s="159"/>
      <c r="P30" s="159"/>
      <c r="Q30" s="165"/>
      <c r="R30" s="165"/>
      <c r="S30" s="165"/>
      <c r="T30" s="165"/>
    </row>
    <row r="31" spans="1:22" ht="16.5">
      <c r="A31" s="197" t="s">
        <v>109</v>
      </c>
      <c r="B31" s="215" t="s">
        <v>93</v>
      </c>
      <c r="C31" s="215"/>
      <c r="D31" s="215"/>
      <c r="E31" s="202" t="s">
        <v>94</v>
      </c>
      <c r="F31" s="202"/>
      <c r="G31" s="202"/>
      <c r="H31" s="202"/>
      <c r="I31" s="202"/>
      <c r="J31" s="202"/>
      <c r="K31" s="216" t="s">
        <v>95</v>
      </c>
      <c r="L31" s="216"/>
      <c r="M31" s="216"/>
      <c r="N31" s="216"/>
      <c r="O31" s="216"/>
      <c r="P31" s="216"/>
      <c r="Q31" s="217" t="s">
        <v>96</v>
      </c>
      <c r="R31" s="218"/>
      <c r="S31" s="218"/>
      <c r="T31" s="218"/>
      <c r="U31" s="218"/>
      <c r="V31" s="219"/>
    </row>
    <row r="32" spans="1:22" ht="16.5">
      <c r="A32" s="197"/>
      <c r="B32" s="215" t="s">
        <v>101</v>
      </c>
      <c r="C32" s="215"/>
      <c r="D32" s="215"/>
      <c r="E32" s="175">
        <v>0</v>
      </c>
      <c r="F32" s="168" t="s">
        <v>82</v>
      </c>
      <c r="G32" s="168" t="s">
        <v>83</v>
      </c>
      <c r="H32" s="168" t="s">
        <v>84</v>
      </c>
      <c r="I32" s="169" t="s">
        <v>85</v>
      </c>
      <c r="J32" s="169" t="s">
        <v>86</v>
      </c>
      <c r="K32" s="175">
        <v>0</v>
      </c>
      <c r="L32" s="175" t="s">
        <v>97</v>
      </c>
      <c r="M32" s="175" t="s">
        <v>98</v>
      </c>
      <c r="N32" s="175" t="s">
        <v>99</v>
      </c>
      <c r="O32" s="183" t="s">
        <v>85</v>
      </c>
      <c r="P32" s="183" t="s">
        <v>86</v>
      </c>
      <c r="Q32" s="175">
        <v>0</v>
      </c>
      <c r="R32" s="184" t="s">
        <v>82</v>
      </c>
      <c r="S32" s="184" t="s">
        <v>83</v>
      </c>
      <c r="T32" s="184" t="s">
        <v>84</v>
      </c>
      <c r="U32" s="183" t="s">
        <v>85</v>
      </c>
      <c r="V32" s="183" t="s">
        <v>86</v>
      </c>
    </row>
    <row r="33" spans="1:22" ht="32.25" customHeight="1">
      <c r="A33" s="197" t="s">
        <v>87</v>
      </c>
      <c r="B33" s="198" t="s">
        <v>100</v>
      </c>
      <c r="C33" s="198"/>
      <c r="D33" s="164" t="s">
        <v>89</v>
      </c>
      <c r="E33" s="174">
        <f>'特殊計算式2'!G37</f>
        <v>7598</v>
      </c>
      <c r="F33" s="174">
        <f>'特殊計算式2'!K37</f>
        <v>6428.8</v>
      </c>
      <c r="G33" s="174">
        <f>'特殊計算式2'!O37</f>
        <v>5259.333333333334</v>
      </c>
      <c r="H33" s="174">
        <f>'特殊計算式2'!Q37</f>
        <v>4090</v>
      </c>
      <c r="I33" s="169">
        <f>'特殊計算式2'!S37</f>
        <v>2920.666666666667</v>
      </c>
      <c r="J33" s="169">
        <f>'特殊計算式2'!U37</f>
        <v>1751.333333333333</v>
      </c>
      <c r="K33" s="175">
        <f>'特殊計算式2'!X37</f>
        <v>9687.5</v>
      </c>
      <c r="L33" s="175">
        <f>'特殊計算式2'!AA37</f>
        <v>8072.842366666667</v>
      </c>
      <c r="M33" s="175">
        <f>'特殊計算式2'!AC37</f>
        <v>6458.65625</v>
      </c>
      <c r="N33" s="175">
        <f>'特殊計算式2'!AE37</f>
        <v>4844</v>
      </c>
      <c r="O33" s="183">
        <v>0</v>
      </c>
      <c r="P33" s="183">
        <v>0</v>
      </c>
      <c r="Q33" s="178">
        <f>'特殊計算式2'!AZ37</f>
        <v>7062.358749999999</v>
      </c>
      <c r="R33" s="178">
        <f>'特殊計算式2'!BC37</f>
        <v>5768</v>
      </c>
      <c r="S33" s="178">
        <f>'特殊計算式2'!BF37</f>
        <v>4473</v>
      </c>
      <c r="T33" s="178">
        <f>'特殊計算式2'!BJ37</f>
        <v>3178</v>
      </c>
      <c r="U33" s="185">
        <f>'特殊計算式2'!BL37</f>
        <v>1883.04475</v>
      </c>
      <c r="V33" s="185">
        <f>'特殊計算式2'!BN37</f>
        <v>588.2512059999999</v>
      </c>
    </row>
    <row r="34" spans="1:22" ht="30" customHeight="1">
      <c r="A34" s="197"/>
      <c r="B34" s="198"/>
      <c r="C34" s="198"/>
      <c r="D34" s="164" t="s">
        <v>90</v>
      </c>
      <c r="E34" s="174">
        <v>0</v>
      </c>
      <c r="F34" s="174">
        <f>'特殊計算式2'!K38</f>
        <v>1169.1999999999998</v>
      </c>
      <c r="G34" s="174">
        <f>'特殊計算式2'!O38</f>
        <v>2338.666666666666</v>
      </c>
      <c r="H34" s="174">
        <f>'特殊計算式2'!Q38</f>
        <v>3508</v>
      </c>
      <c r="I34" s="169">
        <f>'特殊計算式2'!S38</f>
        <v>4677.333333333333</v>
      </c>
      <c r="J34" s="169">
        <f>'特殊計算式2'!U38</f>
        <v>5846.666666666667</v>
      </c>
      <c r="K34" s="175">
        <f>'特殊計算式2'!X38</f>
        <v>0</v>
      </c>
      <c r="L34" s="175">
        <f>'特殊計算式2'!AA38</f>
        <v>1614.6576333333333</v>
      </c>
      <c r="M34" s="175">
        <f>'特殊計算式2'!AC38</f>
        <v>3228.84375</v>
      </c>
      <c r="N34" s="175">
        <f>'特殊計算式2'!AE38</f>
        <v>4844</v>
      </c>
      <c r="O34" s="185">
        <v>9688</v>
      </c>
      <c r="P34" s="185">
        <v>9688</v>
      </c>
      <c r="Q34" s="178">
        <v>0</v>
      </c>
      <c r="R34" s="178">
        <f>'特殊計算式2'!BC38</f>
        <v>1294</v>
      </c>
      <c r="S34" s="178">
        <f>'特殊計算式2'!BF38</f>
        <v>2589</v>
      </c>
      <c r="T34" s="178">
        <f>'特殊計算式2'!BJ38</f>
        <v>3884</v>
      </c>
      <c r="U34" s="185">
        <f>'特殊計算式2'!BL38</f>
        <v>5179.313999999999</v>
      </c>
      <c r="V34" s="185">
        <f>'特殊計算式2'!BN38</f>
        <v>6474.1075439999995</v>
      </c>
    </row>
    <row r="35" spans="1:22" ht="39" customHeight="1">
      <c r="A35" s="197" t="s">
        <v>92</v>
      </c>
      <c r="B35" s="198" t="s">
        <v>100</v>
      </c>
      <c r="C35" s="198"/>
      <c r="D35" s="164" t="s">
        <v>89</v>
      </c>
      <c r="E35" s="174">
        <f>'特殊計算式2'!G39</f>
        <v>4558.8</v>
      </c>
      <c r="F35" s="174">
        <f>'特殊計算式2'!K39</f>
        <v>3857.2000000000003</v>
      </c>
      <c r="G35" s="174">
        <f>'特殊計算式2'!O39</f>
        <v>3155.6000000000004</v>
      </c>
      <c r="H35" s="174">
        <f>'特殊計算式2'!Q39</f>
        <v>2454</v>
      </c>
      <c r="I35" s="169">
        <f>'特殊計算式2'!S39</f>
        <v>1752.6920666666667</v>
      </c>
      <c r="J35" s="169">
        <f>'特殊計算式2'!U39</f>
        <v>1050.7999999999997</v>
      </c>
      <c r="K35" s="175">
        <f>'特殊計算式2'!X39</f>
        <v>5813</v>
      </c>
      <c r="L35" s="175">
        <f>'特殊計算式2'!AA39</f>
        <v>4843.9729</v>
      </c>
      <c r="M35" s="175">
        <f>'特殊計算式2'!AC39</f>
        <v>3875</v>
      </c>
      <c r="N35" s="175">
        <f>'特殊計算式2'!AE39</f>
        <v>2905.9187</v>
      </c>
      <c r="O35" s="185">
        <v>0</v>
      </c>
      <c r="P35" s="185">
        <v>0</v>
      </c>
      <c r="Q35" s="178">
        <f>'特殊計算式2'!AZ39</f>
        <v>5296.8</v>
      </c>
      <c r="R35" s="178">
        <f>'特殊計算式2'!BC39</f>
        <v>4326</v>
      </c>
      <c r="S35" s="178">
        <f>'特殊計算式2'!BF39</f>
        <v>3355</v>
      </c>
      <c r="T35" s="178">
        <f>'特殊計算式2'!BJ39</f>
        <v>2384</v>
      </c>
      <c r="U35" s="185">
        <f>'特殊計算式2'!BL39</f>
        <v>1412.799999549456</v>
      </c>
      <c r="V35" s="185">
        <f>'特殊計算式2'!BN39</f>
        <v>442.1689800000004</v>
      </c>
    </row>
    <row r="36" spans="1:22" ht="44.25" customHeight="1">
      <c r="A36" s="197"/>
      <c r="B36" s="198"/>
      <c r="C36" s="198"/>
      <c r="D36" s="164" t="s">
        <v>90</v>
      </c>
      <c r="E36" s="174">
        <v>0</v>
      </c>
      <c r="F36" s="174">
        <f>'特殊計算式2'!K40</f>
        <v>701.5999999999999</v>
      </c>
      <c r="G36" s="174">
        <f>'特殊計算式2'!O40</f>
        <v>1403.1999999999998</v>
      </c>
      <c r="H36" s="174">
        <f>'特殊計算式2'!Q40</f>
        <v>2104.8</v>
      </c>
      <c r="I36" s="169">
        <f>'特殊計算式2'!S40</f>
        <v>2806.1079333333337</v>
      </c>
      <c r="J36" s="169">
        <f>'特殊計算式2'!U40</f>
        <v>3508.0000000000005</v>
      </c>
      <c r="K36" s="175">
        <f>'特殊計算式2'!X40</f>
        <v>0</v>
      </c>
      <c r="L36" s="175">
        <f>'特殊計算式2'!AA40</f>
        <v>969.0270999999999</v>
      </c>
      <c r="M36" s="175">
        <f>'特殊計算式2'!AC40</f>
        <v>1938</v>
      </c>
      <c r="N36" s="175">
        <f>'特殊計算式2'!AE40</f>
        <v>2907.0813</v>
      </c>
      <c r="O36" s="185">
        <v>5813</v>
      </c>
      <c r="P36" s="185">
        <v>5813</v>
      </c>
      <c r="Q36" s="178">
        <v>0</v>
      </c>
      <c r="R36" s="178">
        <f>'特殊計算式2'!BC40</f>
        <v>971</v>
      </c>
      <c r="S36" s="178">
        <f>'特殊計算式2'!BF40</f>
        <v>1942</v>
      </c>
      <c r="T36" s="178">
        <f>'特殊計算式2'!BJ40</f>
        <v>2913</v>
      </c>
      <c r="U36" s="185">
        <f>'特殊計算式2'!BL40</f>
        <v>3884.000000450544</v>
      </c>
      <c r="V36" s="185">
        <f>'特殊計算式2'!BN40</f>
        <v>4854.63102</v>
      </c>
    </row>
  </sheetData>
  <sheetProtection password="CCF3" sheet="1" objects="1" scenarios="1"/>
  <mergeCells count="39">
    <mergeCell ref="Q6:V6"/>
    <mergeCell ref="A1:P1"/>
    <mergeCell ref="A3:P3"/>
    <mergeCell ref="A4:P4"/>
    <mergeCell ref="A6:A7"/>
    <mergeCell ref="B6:D6"/>
    <mergeCell ref="K6:P6"/>
    <mergeCell ref="B12:C13"/>
    <mergeCell ref="B14:C15"/>
    <mergeCell ref="A16:P16"/>
    <mergeCell ref="B7:D7"/>
    <mergeCell ref="A8:A11"/>
    <mergeCell ref="B8:C9"/>
    <mergeCell ref="B10:C11"/>
    <mergeCell ref="K31:P31"/>
    <mergeCell ref="Q31:V31"/>
    <mergeCell ref="B19:D19"/>
    <mergeCell ref="A20:A23"/>
    <mergeCell ref="B20:C21"/>
    <mergeCell ref="B22:C23"/>
    <mergeCell ref="A18:A19"/>
    <mergeCell ref="B18:D18"/>
    <mergeCell ref="K18:P18"/>
    <mergeCell ref="Q18:V18"/>
    <mergeCell ref="B32:D32"/>
    <mergeCell ref="A33:A34"/>
    <mergeCell ref="B33:C34"/>
    <mergeCell ref="A31:A32"/>
    <mergeCell ref="B31:D31"/>
    <mergeCell ref="A35:A36"/>
    <mergeCell ref="B35:C36"/>
    <mergeCell ref="E6:J6"/>
    <mergeCell ref="E18:J18"/>
    <mergeCell ref="E31:J31"/>
    <mergeCell ref="A24:A27"/>
    <mergeCell ref="B24:C25"/>
    <mergeCell ref="B26:C27"/>
    <mergeCell ref="A29:P29"/>
    <mergeCell ref="A12:A1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0"/>
  <sheetViews>
    <sheetView workbookViewId="0" topLeftCell="A1">
      <selection activeCell="D11" sqref="D11"/>
    </sheetView>
  </sheetViews>
  <sheetFormatPr defaultColWidth="9.00390625" defaultRowHeight="16.5"/>
  <cols>
    <col min="1" max="1" width="10.50390625" style="2" bestFit="1" customWidth="1"/>
    <col min="2" max="2" width="7.375" style="2" customWidth="1"/>
    <col min="3" max="3" width="4.00390625" style="2" customWidth="1"/>
    <col min="4" max="4" width="9.50390625" style="2" bestFit="1" customWidth="1"/>
    <col min="5" max="5" width="8.50390625" style="81" bestFit="1" customWidth="1"/>
    <col min="6" max="6" width="6.50390625" style="81" bestFit="1" customWidth="1"/>
    <col min="7" max="7" width="8.50390625" style="81" bestFit="1" customWidth="1"/>
    <col min="8" max="8" width="7.50390625" style="81" bestFit="1" customWidth="1"/>
    <col min="9" max="10" width="6.50390625" style="81" bestFit="1" customWidth="1"/>
    <col min="11" max="12" width="8.50390625" style="81" bestFit="1" customWidth="1"/>
    <col min="13" max="13" width="6.50390625" style="86" bestFit="1" customWidth="1"/>
    <col min="14" max="14" width="6.50390625" style="81" bestFit="1" customWidth="1"/>
    <col min="15" max="15" width="8.50390625" style="81" bestFit="1" customWidth="1"/>
    <col min="16" max="16" width="6.50390625" style="81" bestFit="1" customWidth="1"/>
    <col min="17" max="17" width="8.50390625" style="81" bestFit="1" customWidth="1"/>
    <col min="18" max="18" width="7.50390625" style="81" bestFit="1" customWidth="1"/>
    <col min="19" max="19" width="8.50390625" style="81" customWidth="1"/>
    <col min="20" max="20" width="7.50390625" style="81" bestFit="1" customWidth="1"/>
    <col min="21" max="21" width="8.50390625" style="90" customWidth="1"/>
    <col min="22" max="22" width="8.50390625" style="2" bestFit="1" customWidth="1"/>
    <col min="23" max="23" width="6.50390625" style="2" bestFit="1" customWidth="1"/>
    <col min="24" max="25" width="8.50390625" style="2" bestFit="1" customWidth="1"/>
    <col min="26" max="26" width="6.50390625" style="2" bestFit="1" customWidth="1"/>
    <col min="27" max="27" width="8.50390625" style="2" bestFit="1" customWidth="1"/>
    <col min="28" max="28" width="5.50390625" style="2" bestFit="1" customWidth="1"/>
    <col min="29" max="29" width="9.50390625" style="2" bestFit="1" customWidth="1"/>
    <col min="30" max="30" width="6.50390625" style="2" bestFit="1" customWidth="1"/>
    <col min="31" max="31" width="8.50390625" style="2" bestFit="1" customWidth="1"/>
    <col min="32" max="32" width="8.50390625" style="2" customWidth="1"/>
    <col min="33" max="33" width="7.50390625" style="2" bestFit="1" customWidth="1"/>
    <col min="34" max="36" width="8.50390625" style="2" customWidth="1"/>
    <col min="37" max="37" width="8.50390625" style="2" bestFit="1" customWidth="1"/>
    <col min="38" max="38" width="6.50390625" style="2" bestFit="1" customWidth="1"/>
    <col min="39" max="39" width="8.50390625" style="2" bestFit="1" customWidth="1"/>
    <col min="40" max="40" width="7.50390625" style="2" bestFit="1" customWidth="1"/>
    <col min="41" max="42" width="6.50390625" style="2" bestFit="1" customWidth="1"/>
    <col min="43" max="44" width="8.50390625" style="2" bestFit="1" customWidth="1"/>
    <col min="45" max="45" width="5.50390625" style="2" bestFit="1" customWidth="1"/>
    <col min="46" max="46" width="6.50390625" style="2" bestFit="1" customWidth="1"/>
    <col min="47" max="47" width="8.50390625" style="2" bestFit="1" customWidth="1"/>
    <col min="48" max="48" width="6.50390625" style="2" bestFit="1" customWidth="1"/>
    <col min="49" max="50" width="8.50390625" style="2" bestFit="1" customWidth="1"/>
    <col min="51" max="51" width="6.50390625" style="2" bestFit="1" customWidth="1"/>
    <col min="52" max="53" width="8.50390625" style="2" bestFit="1" customWidth="1"/>
    <col min="54" max="54" width="6.75390625" style="135" customWidth="1"/>
    <col min="55" max="55" width="9.50390625" style="81" bestFit="1" customWidth="1"/>
    <col min="56" max="56" width="8.50390625" style="2" bestFit="1" customWidth="1"/>
    <col min="57" max="57" width="10.50390625" style="2" bestFit="1" customWidth="1"/>
    <col min="58" max="60" width="8.50390625" style="2" bestFit="1" customWidth="1"/>
    <col min="61" max="61" width="6.50390625" style="139" bestFit="1" customWidth="1"/>
    <col min="62" max="62" width="8.50390625" style="2" bestFit="1" customWidth="1"/>
    <col min="63" max="63" width="10.50390625" style="139" bestFit="1" customWidth="1"/>
    <col min="64" max="64" width="10.50390625" style="91" bestFit="1" customWidth="1"/>
    <col min="65" max="65" width="6.50390625" style="2" bestFit="1" customWidth="1"/>
    <col min="66" max="66" width="15.00390625" style="91" bestFit="1" customWidth="1"/>
    <col min="67" max="16384" width="9.00390625" style="2" customWidth="1"/>
  </cols>
  <sheetData>
    <row r="1" spans="1:62" ht="16.5">
      <c r="A1" s="272" t="s">
        <v>13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</row>
    <row r="2" spans="1:62" ht="16.5">
      <c r="A2" s="3"/>
      <c r="B2" s="1"/>
      <c r="C2" s="1"/>
      <c r="D2" s="1"/>
      <c r="E2" s="4"/>
      <c r="F2" s="4"/>
      <c r="G2" s="4"/>
      <c r="H2" s="4"/>
      <c r="I2" s="4"/>
      <c r="J2" s="4"/>
      <c r="K2" s="4"/>
      <c r="L2" s="4"/>
      <c r="M2" s="84"/>
      <c r="N2" s="4"/>
      <c r="O2" s="4"/>
      <c r="P2" s="4"/>
      <c r="Q2" s="4"/>
      <c r="R2" s="4"/>
      <c r="S2" s="4"/>
      <c r="T2" s="4"/>
      <c r="U2" s="87"/>
      <c r="V2" s="1"/>
      <c r="W2" s="5"/>
      <c r="X2" s="1"/>
      <c r="Y2" s="1"/>
      <c r="Z2" s="6"/>
      <c r="AA2" s="1"/>
      <c r="AB2" s="6"/>
      <c r="AC2" s="1"/>
      <c r="AD2" s="6"/>
      <c r="AE2" s="1"/>
      <c r="AF2" s="1"/>
      <c r="AG2" s="1"/>
      <c r="AH2" s="1"/>
      <c r="AI2" s="1"/>
      <c r="AJ2" s="1"/>
      <c r="AK2" s="1"/>
      <c r="AL2" s="5"/>
      <c r="AM2" s="1"/>
      <c r="AN2" s="1"/>
      <c r="AO2" s="5"/>
      <c r="AP2" s="6"/>
      <c r="AQ2" s="1"/>
      <c r="AR2" s="1"/>
      <c r="AS2" s="1"/>
      <c r="AT2" s="6"/>
      <c r="AU2" s="1"/>
      <c r="AV2" s="5"/>
      <c r="AW2" s="1"/>
      <c r="AX2" s="1"/>
      <c r="AY2" s="5"/>
      <c r="AZ2" s="1"/>
      <c r="BA2" s="1"/>
      <c r="BB2" s="129"/>
      <c r="BC2" s="6"/>
      <c r="BD2" s="7"/>
      <c r="BE2" s="8"/>
      <c r="BF2" s="9"/>
      <c r="BG2" s="10"/>
      <c r="BH2" s="1"/>
      <c r="BI2" s="6"/>
      <c r="BJ2" s="10"/>
    </row>
    <row r="3" spans="1:62" ht="16.5">
      <c r="A3" s="273" t="s">
        <v>14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</row>
    <row r="4" spans="1:62" ht="16.5">
      <c r="A4" s="11"/>
      <c r="B4" s="10"/>
      <c r="C4" s="10"/>
      <c r="D4" s="10"/>
      <c r="E4" s="4"/>
      <c r="F4" s="4"/>
      <c r="G4" s="4"/>
      <c r="H4" s="4"/>
      <c r="I4" s="4"/>
      <c r="J4" s="4"/>
      <c r="K4" s="4"/>
      <c r="L4" s="4"/>
      <c r="M4" s="84"/>
      <c r="N4" s="4"/>
      <c r="O4" s="4"/>
      <c r="P4" s="4"/>
      <c r="Q4" s="4"/>
      <c r="R4" s="4"/>
      <c r="S4" s="4"/>
      <c r="T4" s="4"/>
      <c r="U4" s="87"/>
      <c r="V4" s="10"/>
      <c r="W4" s="12"/>
      <c r="X4" s="10"/>
      <c r="Y4" s="10"/>
      <c r="Z4" s="8"/>
      <c r="AA4" s="10"/>
      <c r="AB4" s="8"/>
      <c r="AC4" s="10"/>
      <c r="AD4" s="8"/>
      <c r="AE4" s="10"/>
      <c r="AF4" s="10"/>
      <c r="AG4" s="10"/>
      <c r="AH4" s="10"/>
      <c r="AI4" s="10"/>
      <c r="AJ4" s="10"/>
      <c r="AK4" s="10"/>
      <c r="AL4" s="12"/>
      <c r="AM4" s="10"/>
      <c r="AN4" s="10"/>
      <c r="AO4" s="12"/>
      <c r="AP4" s="8"/>
      <c r="AQ4" s="10"/>
      <c r="AR4" s="10"/>
      <c r="AS4" s="10"/>
      <c r="AT4" s="8"/>
      <c r="AU4" s="10"/>
      <c r="AV4" s="12"/>
      <c r="AW4" s="10"/>
      <c r="AX4" s="10"/>
      <c r="AY4" s="12"/>
      <c r="AZ4" s="1"/>
      <c r="BA4" s="10"/>
      <c r="BB4" s="130"/>
      <c r="BC4" s="6"/>
      <c r="BD4" s="9"/>
      <c r="BE4" s="8"/>
      <c r="BF4" s="9"/>
      <c r="BG4" s="10"/>
      <c r="BH4" s="1"/>
      <c r="BI4" s="6"/>
      <c r="BJ4" s="10"/>
    </row>
    <row r="5" spans="1:62" ht="16.5">
      <c r="A5" s="274" t="s">
        <v>15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</row>
    <row r="6" spans="1:62" ht="16.5">
      <c r="A6" s="274" t="s">
        <v>16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</row>
    <row r="7" spans="1:62" ht="16.5">
      <c r="A7" s="11"/>
      <c r="B7" s="10"/>
      <c r="C7" s="10"/>
      <c r="D7" s="10"/>
      <c r="E7" s="4"/>
      <c r="F7" s="4"/>
      <c r="G7" s="4"/>
      <c r="H7" s="4"/>
      <c r="I7" s="4"/>
      <c r="J7" s="4"/>
      <c r="K7" s="4"/>
      <c r="L7" s="4"/>
      <c r="M7" s="84"/>
      <c r="N7" s="4"/>
      <c r="O7" s="4"/>
      <c r="P7" s="4"/>
      <c r="Q7" s="4"/>
      <c r="R7" s="4"/>
      <c r="S7" s="4"/>
      <c r="T7" s="4"/>
      <c r="U7" s="87"/>
      <c r="V7" s="10"/>
      <c r="W7" s="12"/>
      <c r="X7" s="10"/>
      <c r="Y7" s="10"/>
      <c r="Z7" s="8"/>
      <c r="AA7" s="10"/>
      <c r="AB7" s="8"/>
      <c r="AC7" s="10"/>
      <c r="AD7" s="8"/>
      <c r="AE7" s="10"/>
      <c r="AF7" s="10"/>
      <c r="AG7" s="10"/>
      <c r="AH7" s="10"/>
      <c r="AI7" s="10"/>
      <c r="AJ7" s="10"/>
      <c r="AK7" s="10"/>
      <c r="AL7" s="12"/>
      <c r="AM7" s="10"/>
      <c r="AN7" s="10"/>
      <c r="AO7" s="12"/>
      <c r="AP7" s="8"/>
      <c r="AQ7" s="10"/>
      <c r="AR7" s="10"/>
      <c r="AS7" s="10"/>
      <c r="AT7" s="8"/>
      <c r="AU7" s="10"/>
      <c r="AV7" s="12"/>
      <c r="AW7" s="10"/>
      <c r="AX7" s="10"/>
      <c r="AY7" s="12"/>
      <c r="AZ7" s="1"/>
      <c r="BA7" s="10"/>
      <c r="BB7" s="130"/>
      <c r="BC7" s="6"/>
      <c r="BD7" s="9"/>
      <c r="BE7" s="8"/>
      <c r="BF7" s="9"/>
      <c r="BG7" s="10"/>
      <c r="BH7" s="1"/>
      <c r="BI7" s="6"/>
      <c r="BJ7" s="10"/>
    </row>
    <row r="8" spans="1:62" ht="16.5">
      <c r="A8" s="264" t="s">
        <v>17</v>
      </c>
      <c r="B8" s="258" t="s">
        <v>18</v>
      </c>
      <c r="C8" s="259"/>
      <c r="D8" s="260"/>
      <c r="E8" s="13"/>
      <c r="F8" s="14"/>
      <c r="G8" s="261" t="s">
        <v>58</v>
      </c>
      <c r="H8" s="262"/>
      <c r="I8" s="262"/>
      <c r="J8" s="262"/>
      <c r="K8" s="262"/>
      <c r="L8" s="262"/>
      <c r="M8" s="262"/>
      <c r="N8" s="262"/>
      <c r="O8" s="262"/>
      <c r="P8" s="262"/>
      <c r="Q8" s="263"/>
      <c r="R8" s="15"/>
      <c r="S8" s="15"/>
      <c r="T8" s="15"/>
      <c r="U8" s="88"/>
      <c r="V8" s="266" t="s">
        <v>61</v>
      </c>
      <c r="W8" s="267"/>
      <c r="X8" s="267"/>
      <c r="Y8" s="267"/>
      <c r="Z8" s="267"/>
      <c r="AA8" s="267"/>
      <c r="AB8" s="267"/>
      <c r="AC8" s="267"/>
      <c r="AD8" s="267"/>
      <c r="AE8" s="268"/>
      <c r="AF8" s="111"/>
      <c r="AG8" s="111"/>
      <c r="AH8" s="111"/>
      <c r="AI8" s="111"/>
      <c r="AJ8" s="111"/>
      <c r="AK8" s="16"/>
      <c r="AL8" s="17"/>
      <c r="AM8" s="269" t="s">
        <v>42</v>
      </c>
      <c r="AN8" s="270"/>
      <c r="AO8" s="270"/>
      <c r="AP8" s="270"/>
      <c r="AQ8" s="270"/>
      <c r="AR8" s="270"/>
      <c r="AS8" s="270"/>
      <c r="AT8" s="270"/>
      <c r="AU8" s="270"/>
      <c r="AV8" s="270"/>
      <c r="AW8" s="271"/>
      <c r="AX8" s="18"/>
      <c r="AY8" s="20"/>
      <c r="AZ8" s="252" t="s">
        <v>12</v>
      </c>
      <c r="BA8" s="253"/>
      <c r="BB8" s="253"/>
      <c r="BC8" s="253"/>
      <c r="BD8" s="253"/>
      <c r="BE8" s="253"/>
      <c r="BF8" s="253"/>
      <c r="BG8" s="253"/>
      <c r="BH8" s="253"/>
      <c r="BI8" s="253"/>
      <c r="BJ8" s="254"/>
    </row>
    <row r="9" spans="1:66" ht="16.5">
      <c r="A9" s="265"/>
      <c r="B9" s="258" t="s">
        <v>1</v>
      </c>
      <c r="C9" s="259"/>
      <c r="D9" s="260"/>
      <c r="E9" s="92" t="s">
        <v>8</v>
      </c>
      <c r="F9" s="99" t="s">
        <v>9</v>
      </c>
      <c r="G9" s="92" t="s">
        <v>2</v>
      </c>
      <c r="H9" s="92" t="s">
        <v>8</v>
      </c>
      <c r="I9" s="96" t="s">
        <v>9</v>
      </c>
      <c r="J9" s="96" t="s">
        <v>9</v>
      </c>
      <c r="K9" s="92" t="s">
        <v>10</v>
      </c>
      <c r="L9" s="92" t="s">
        <v>8</v>
      </c>
      <c r="M9" s="99" t="s">
        <v>9</v>
      </c>
      <c r="N9" s="96" t="s">
        <v>9</v>
      </c>
      <c r="O9" s="92" t="s">
        <v>11</v>
      </c>
      <c r="P9" s="99"/>
      <c r="Q9" s="92" t="s">
        <v>47</v>
      </c>
      <c r="R9" s="93" t="s">
        <v>48</v>
      </c>
      <c r="S9" s="94" t="s">
        <v>49</v>
      </c>
      <c r="T9" s="93" t="s">
        <v>50</v>
      </c>
      <c r="U9" s="98" t="s">
        <v>51</v>
      </c>
      <c r="V9" s="112" t="s">
        <v>62</v>
      </c>
      <c r="W9" s="113" t="s">
        <v>63</v>
      </c>
      <c r="X9" s="114" t="s">
        <v>64</v>
      </c>
      <c r="Y9" s="112" t="s">
        <v>62</v>
      </c>
      <c r="Z9" s="115" t="s">
        <v>63</v>
      </c>
      <c r="AA9" s="116">
        <v>0.75</v>
      </c>
      <c r="AB9" s="115" t="s">
        <v>63</v>
      </c>
      <c r="AC9" s="114" t="s">
        <v>65</v>
      </c>
      <c r="AD9" s="115" t="s">
        <v>63</v>
      </c>
      <c r="AE9" s="114" t="s">
        <v>66</v>
      </c>
      <c r="AF9" s="114" t="s">
        <v>62</v>
      </c>
      <c r="AG9" s="114" t="s">
        <v>63</v>
      </c>
      <c r="AH9" s="110" t="s">
        <v>59</v>
      </c>
      <c r="AI9" s="114" t="s">
        <v>63</v>
      </c>
      <c r="AJ9" s="110" t="s">
        <v>60</v>
      </c>
      <c r="AK9" s="23" t="s">
        <v>29</v>
      </c>
      <c r="AL9" s="24" t="s">
        <v>30</v>
      </c>
      <c r="AM9" s="23" t="s">
        <v>31</v>
      </c>
      <c r="AN9" s="23" t="s">
        <v>29</v>
      </c>
      <c r="AO9" s="25" t="s">
        <v>30</v>
      </c>
      <c r="AP9" s="25" t="s">
        <v>30</v>
      </c>
      <c r="AQ9" s="23" t="s">
        <v>32</v>
      </c>
      <c r="AR9" s="23" t="s">
        <v>29</v>
      </c>
      <c r="AS9" s="25" t="s">
        <v>30</v>
      </c>
      <c r="AT9" s="25" t="s">
        <v>30</v>
      </c>
      <c r="AU9" s="23" t="s">
        <v>33</v>
      </c>
      <c r="AV9" s="24"/>
      <c r="AW9" s="26" t="s">
        <v>34</v>
      </c>
      <c r="AX9" s="27" t="s">
        <v>29</v>
      </c>
      <c r="AY9" s="28" t="s">
        <v>30</v>
      </c>
      <c r="AZ9" s="29" t="s">
        <v>31</v>
      </c>
      <c r="BA9" s="27"/>
      <c r="BB9" s="131" t="s">
        <v>8</v>
      </c>
      <c r="BC9" s="63" t="s">
        <v>30</v>
      </c>
      <c r="BD9" s="31"/>
      <c r="BE9" s="30">
        <v>0.3333333333333333</v>
      </c>
      <c r="BF9" s="31" t="s">
        <v>29</v>
      </c>
      <c r="BG9" s="28" t="s">
        <v>30</v>
      </c>
      <c r="BH9" s="29" t="s">
        <v>36</v>
      </c>
      <c r="BI9" s="66"/>
      <c r="BJ9" s="27" t="s">
        <v>37</v>
      </c>
      <c r="BK9" s="28" t="s">
        <v>9</v>
      </c>
      <c r="BL9" s="44" t="s">
        <v>75</v>
      </c>
      <c r="BM9" s="28" t="s">
        <v>9</v>
      </c>
      <c r="BN9" s="44" t="s">
        <v>74</v>
      </c>
    </row>
    <row r="10" spans="1:66" ht="16.5">
      <c r="A10" s="236" t="s">
        <v>39</v>
      </c>
      <c r="B10" s="239" t="s">
        <v>43</v>
      </c>
      <c r="C10" s="240"/>
      <c r="D10" s="32" t="s">
        <v>22</v>
      </c>
      <c r="E10" s="95">
        <v>7598</v>
      </c>
      <c r="F10" s="99">
        <v>2.5</v>
      </c>
      <c r="G10" s="95">
        <f>E10*F10</f>
        <v>18995</v>
      </c>
      <c r="H10" s="101"/>
      <c r="I10" s="102"/>
      <c r="J10" s="103"/>
      <c r="K10" s="95">
        <v>16072</v>
      </c>
      <c r="L10" s="95"/>
      <c r="M10" s="99"/>
      <c r="N10" s="96"/>
      <c r="O10" s="95">
        <f>G10-O11</f>
        <v>13148.333333333334</v>
      </c>
      <c r="P10" s="99"/>
      <c r="Q10" s="95">
        <f>G10-Q11</f>
        <v>10225</v>
      </c>
      <c r="R10" s="96"/>
      <c r="S10" s="97">
        <f>G10-S11</f>
        <v>7301.666666666668</v>
      </c>
      <c r="T10" s="96"/>
      <c r="U10" s="98">
        <f>G10-U11</f>
        <v>4378.333333333332</v>
      </c>
      <c r="V10" s="117">
        <v>19375</v>
      </c>
      <c r="W10" s="118">
        <v>1.2</v>
      </c>
      <c r="X10" s="117">
        <f>V10*W10</f>
        <v>23250</v>
      </c>
      <c r="Y10" s="117">
        <v>19375</v>
      </c>
      <c r="Z10" s="116">
        <v>1</v>
      </c>
      <c r="AA10" s="117">
        <f>Y10*Z10</f>
        <v>19375</v>
      </c>
      <c r="AB10" s="116">
        <v>0.6666666666666666</v>
      </c>
      <c r="AC10" s="117">
        <f>X10*AB10</f>
        <v>15500</v>
      </c>
      <c r="AD10" s="116">
        <v>0.5</v>
      </c>
      <c r="AE10" s="117">
        <f>X10*AD10</f>
        <v>11625</v>
      </c>
      <c r="AF10" s="117"/>
      <c r="AG10" s="116"/>
      <c r="AH10" s="119">
        <f>X10-AH11</f>
        <v>4854</v>
      </c>
      <c r="AI10" s="116"/>
      <c r="AJ10" s="119">
        <f>X10-AJ11</f>
        <v>255</v>
      </c>
      <c r="AK10" s="35">
        <v>7598</v>
      </c>
      <c r="AL10" s="24">
        <v>2.5</v>
      </c>
      <c r="AM10" s="35">
        <f>AK10*AL10</f>
        <v>18995</v>
      </c>
      <c r="AN10" s="36"/>
      <c r="AO10" s="37"/>
      <c r="AP10" s="38"/>
      <c r="AQ10" s="35">
        <v>16072</v>
      </c>
      <c r="AR10" s="35"/>
      <c r="AS10" s="35"/>
      <c r="AT10" s="25"/>
      <c r="AU10" s="35">
        <f>AM10-AU11</f>
        <v>13148.333333333334</v>
      </c>
      <c r="AV10" s="24"/>
      <c r="AW10" s="39">
        <f>AM10-AW11</f>
        <v>10225</v>
      </c>
      <c r="AX10" s="40">
        <v>8828</v>
      </c>
      <c r="AY10" s="28">
        <v>2</v>
      </c>
      <c r="AZ10" s="41">
        <f>AX10*AY10</f>
        <v>17656</v>
      </c>
      <c r="BA10" s="40"/>
      <c r="BB10" s="131"/>
      <c r="BC10" s="66"/>
      <c r="BD10" s="31"/>
      <c r="BE10" s="30">
        <f>AZ10-BE11</f>
        <v>14419</v>
      </c>
      <c r="BF10" s="31"/>
      <c r="BG10" s="30"/>
      <c r="BH10" s="41">
        <f>AZ10-BH11</f>
        <v>11182</v>
      </c>
      <c r="BI10" s="66"/>
      <c r="BJ10" s="40">
        <f>AZ10-BJ11</f>
        <v>7945</v>
      </c>
      <c r="BK10" s="43"/>
      <c r="BL10" s="44">
        <f>AZ10-BL11</f>
        <v>4708</v>
      </c>
      <c r="BM10" s="43"/>
      <c r="BN10" s="44">
        <f>AZ10-BN11</f>
        <v>1471</v>
      </c>
    </row>
    <row r="11" spans="1:66" ht="16.5">
      <c r="A11" s="237"/>
      <c r="B11" s="241"/>
      <c r="C11" s="242"/>
      <c r="D11" s="32" t="s">
        <v>20</v>
      </c>
      <c r="E11" s="95"/>
      <c r="F11" s="99"/>
      <c r="G11" s="95">
        <v>0</v>
      </c>
      <c r="H11" s="95">
        <v>8770</v>
      </c>
      <c r="I11" s="99"/>
      <c r="J11" s="96">
        <v>0.3333333333333333</v>
      </c>
      <c r="K11" s="95">
        <v>2923</v>
      </c>
      <c r="L11" s="95">
        <v>8770</v>
      </c>
      <c r="M11" s="99"/>
      <c r="N11" s="96">
        <v>0.6666666666666666</v>
      </c>
      <c r="O11" s="95">
        <f>L11*N11</f>
        <v>5846.666666666666</v>
      </c>
      <c r="P11" s="99">
        <v>1</v>
      </c>
      <c r="Q11" s="95">
        <f>L11*P11</f>
        <v>8770</v>
      </c>
      <c r="R11" s="96">
        <v>1.3333333333333333</v>
      </c>
      <c r="S11" s="97">
        <f>Q11*R11</f>
        <v>11693.333333333332</v>
      </c>
      <c r="T11" s="96">
        <v>1.6666666666666667</v>
      </c>
      <c r="U11" s="98">
        <f>Q11*T11</f>
        <v>14616.666666666668</v>
      </c>
      <c r="V11" s="117"/>
      <c r="W11" s="118"/>
      <c r="X11" s="117">
        <v>0</v>
      </c>
      <c r="Y11" s="117"/>
      <c r="Z11" s="116"/>
      <c r="AA11" s="117">
        <f>X10-AA10</f>
        <v>3875</v>
      </c>
      <c r="AB11" s="116"/>
      <c r="AC11" s="117">
        <f>X10-AC10</f>
        <v>7750</v>
      </c>
      <c r="AD11" s="116"/>
      <c r="AE11" s="117">
        <f>X10-AE10</f>
        <v>11625</v>
      </c>
      <c r="AF11" s="117">
        <v>13797</v>
      </c>
      <c r="AG11" s="116">
        <v>1.3333333333333333</v>
      </c>
      <c r="AH11" s="119">
        <f>AF11*AG11</f>
        <v>18396</v>
      </c>
      <c r="AI11" s="116">
        <v>1.6666666666666667</v>
      </c>
      <c r="AJ11" s="120">
        <f>AF11*AI11</f>
        <v>22995</v>
      </c>
      <c r="AK11" s="35"/>
      <c r="AL11" s="24"/>
      <c r="AM11" s="35">
        <v>0</v>
      </c>
      <c r="AN11" s="35">
        <v>8770</v>
      </c>
      <c r="AO11" s="24"/>
      <c r="AP11" s="25">
        <v>0.3333333333333333</v>
      </c>
      <c r="AQ11" s="35">
        <v>2923</v>
      </c>
      <c r="AR11" s="35">
        <v>8770</v>
      </c>
      <c r="AS11" s="35"/>
      <c r="AT11" s="25">
        <v>0.6666666666666666</v>
      </c>
      <c r="AU11" s="35">
        <f>AR11*AT11</f>
        <v>5846.666666666666</v>
      </c>
      <c r="AV11" s="24">
        <v>1</v>
      </c>
      <c r="AW11" s="39">
        <f>AR11*AV11</f>
        <v>8770</v>
      </c>
      <c r="AX11" s="40"/>
      <c r="AY11" s="28"/>
      <c r="AZ11" s="41">
        <v>0</v>
      </c>
      <c r="BA11" s="40"/>
      <c r="BB11" s="131">
        <v>9711</v>
      </c>
      <c r="BC11" s="66">
        <v>0.3333333333333333</v>
      </c>
      <c r="BD11" s="31"/>
      <c r="BE11" s="30">
        <f>BB11*BC11</f>
        <v>3237</v>
      </c>
      <c r="BF11" s="31">
        <v>9711</v>
      </c>
      <c r="BG11" s="30">
        <v>0.6666666666666666</v>
      </c>
      <c r="BH11" s="41">
        <f>BF11*BG11</f>
        <v>6474</v>
      </c>
      <c r="BI11" s="66"/>
      <c r="BJ11" s="40">
        <f>BB11</f>
        <v>9711</v>
      </c>
      <c r="BK11" s="43">
        <v>1.3333333333333333</v>
      </c>
      <c r="BL11" s="44">
        <f>BJ11*BK11</f>
        <v>12948</v>
      </c>
      <c r="BM11" s="43">
        <v>1.6666666666666667</v>
      </c>
      <c r="BN11" s="44">
        <f>BJ11*BM11</f>
        <v>16185</v>
      </c>
    </row>
    <row r="12" spans="1:66" ht="16.5">
      <c r="A12" s="237"/>
      <c r="B12" s="239" t="s">
        <v>21</v>
      </c>
      <c r="C12" s="240"/>
      <c r="D12" s="32" t="s">
        <v>22</v>
      </c>
      <c r="E12" s="95">
        <v>7598</v>
      </c>
      <c r="F12" s="99">
        <v>2</v>
      </c>
      <c r="G12" s="95">
        <f>E12*F12</f>
        <v>15196</v>
      </c>
      <c r="H12" s="95"/>
      <c r="I12" s="99"/>
      <c r="J12" s="96"/>
      <c r="K12" s="95">
        <v>12858</v>
      </c>
      <c r="L12" s="95"/>
      <c r="M12" s="99"/>
      <c r="N12" s="99"/>
      <c r="O12" s="95">
        <f>G12-O13</f>
        <v>10518.082</v>
      </c>
      <c r="P12" s="99">
        <v>0.8</v>
      </c>
      <c r="Q12" s="95">
        <f>Q10*P12</f>
        <v>8180</v>
      </c>
      <c r="R12" s="96"/>
      <c r="S12" s="97">
        <f>G12-S13</f>
        <v>5842.2688</v>
      </c>
      <c r="T12" s="96"/>
      <c r="U12" s="98">
        <f>G12-U13</f>
        <v>3501.8013599999995</v>
      </c>
      <c r="V12" s="117">
        <v>19375</v>
      </c>
      <c r="W12" s="118">
        <v>1</v>
      </c>
      <c r="X12" s="117">
        <f>V12*W12</f>
        <v>19375</v>
      </c>
      <c r="Y12" s="121"/>
      <c r="Z12" s="122"/>
      <c r="AA12" s="117">
        <f>X12-AA13</f>
        <v>16145.666666666666</v>
      </c>
      <c r="AB12" s="116">
        <v>0.6666666666666666</v>
      </c>
      <c r="AC12" s="117">
        <v>12916</v>
      </c>
      <c r="AD12" s="116">
        <v>0.49996</v>
      </c>
      <c r="AE12" s="117">
        <f>X12*AD12</f>
        <v>9686.725</v>
      </c>
      <c r="AF12" s="117"/>
      <c r="AG12" s="116"/>
      <c r="AH12" s="119">
        <f>X12-AH13</f>
        <v>979</v>
      </c>
      <c r="AI12" s="116"/>
      <c r="AJ12" s="119">
        <f>X12-AJ13</f>
        <v>0</v>
      </c>
      <c r="AK12" s="35">
        <v>7598</v>
      </c>
      <c r="AL12" s="24">
        <v>2</v>
      </c>
      <c r="AM12" s="35">
        <f>AK12*AL12</f>
        <v>15196</v>
      </c>
      <c r="AN12" s="35"/>
      <c r="AO12" s="24"/>
      <c r="AP12" s="25"/>
      <c r="AQ12" s="35">
        <v>12858</v>
      </c>
      <c r="AR12" s="35"/>
      <c r="AS12" s="35"/>
      <c r="AT12" s="24"/>
      <c r="AU12" s="35">
        <f>AM12-AU13</f>
        <v>10518</v>
      </c>
      <c r="AV12" s="24">
        <v>0.8</v>
      </c>
      <c r="AW12" s="39">
        <f>AW10*AV12</f>
        <v>8180</v>
      </c>
      <c r="AX12" s="40">
        <v>8828</v>
      </c>
      <c r="AY12" s="28">
        <v>1.6</v>
      </c>
      <c r="AZ12" s="41">
        <f>AX12*AY12</f>
        <v>14124.800000000001</v>
      </c>
      <c r="BA12" s="40"/>
      <c r="BB12" s="131"/>
      <c r="BC12" s="66"/>
      <c r="BD12" s="31"/>
      <c r="BE12" s="31">
        <f>AZ12-BE13</f>
        <v>11535.800000000001</v>
      </c>
      <c r="BF12" s="42"/>
      <c r="BG12" s="30"/>
      <c r="BH12" s="41">
        <f>AZ12-BH13</f>
        <v>8945.800000000001</v>
      </c>
      <c r="BI12" s="66">
        <v>0.25</v>
      </c>
      <c r="BJ12" s="40">
        <f>AZ12-BJ13</f>
        <v>6356.300000000001</v>
      </c>
      <c r="BK12" s="43"/>
      <c r="BL12" s="44">
        <f>AZ12-BL13</f>
        <v>3766.800000000001</v>
      </c>
      <c r="BM12" s="43"/>
      <c r="BN12" s="44">
        <f>AZ12-BN13</f>
        <v>1177.300000000001</v>
      </c>
    </row>
    <row r="13" spans="1:66" ht="16.5">
      <c r="A13" s="238"/>
      <c r="B13" s="241"/>
      <c r="C13" s="242"/>
      <c r="D13" s="32" t="s">
        <v>20</v>
      </c>
      <c r="E13" s="95"/>
      <c r="F13" s="99"/>
      <c r="G13" s="95">
        <v>0</v>
      </c>
      <c r="H13" s="95"/>
      <c r="I13" s="99"/>
      <c r="J13" s="96"/>
      <c r="K13" s="95">
        <f>G12-K12</f>
        <v>2338</v>
      </c>
      <c r="L13" s="95"/>
      <c r="M13" s="99">
        <v>0.8001</v>
      </c>
      <c r="N13" s="96"/>
      <c r="O13" s="95">
        <f>O11*M13</f>
        <v>4677.918</v>
      </c>
      <c r="P13" s="99">
        <v>0.8</v>
      </c>
      <c r="Q13" s="95">
        <f>G12-Q12</f>
        <v>7016</v>
      </c>
      <c r="R13" s="96">
        <v>1.3332</v>
      </c>
      <c r="S13" s="98">
        <f>Q13*R13</f>
        <v>9353.7312</v>
      </c>
      <c r="T13" s="96">
        <v>1.66679</v>
      </c>
      <c r="U13" s="98">
        <f>Q13*T13</f>
        <v>11694.19864</v>
      </c>
      <c r="V13" s="117"/>
      <c r="W13" s="118"/>
      <c r="X13" s="117">
        <v>0</v>
      </c>
      <c r="Y13" s="117">
        <v>9688</v>
      </c>
      <c r="Z13" s="116">
        <v>3</v>
      </c>
      <c r="AA13" s="123">
        <f>Y13/Z13</f>
        <v>3229.3333333333335</v>
      </c>
      <c r="AB13" s="116"/>
      <c r="AC13" s="117">
        <v>6459</v>
      </c>
      <c r="AD13" s="116"/>
      <c r="AE13" s="117">
        <f>X12-AE12</f>
        <v>9688.275</v>
      </c>
      <c r="AF13" s="117">
        <v>13797</v>
      </c>
      <c r="AG13" s="116">
        <v>1.3333333333333333</v>
      </c>
      <c r="AH13" s="119">
        <f>AF13*AG13</f>
        <v>18396</v>
      </c>
      <c r="AI13" s="116"/>
      <c r="AJ13" s="119">
        <f>X12</f>
        <v>19375</v>
      </c>
      <c r="AK13" s="35"/>
      <c r="AL13" s="24"/>
      <c r="AM13" s="35">
        <v>0</v>
      </c>
      <c r="AN13" s="35"/>
      <c r="AO13" s="24"/>
      <c r="AP13" s="25"/>
      <c r="AQ13" s="35">
        <f>AM12-AQ12</f>
        <v>2338</v>
      </c>
      <c r="AR13" s="35">
        <f>AU13/AT13</f>
        <v>14034</v>
      </c>
      <c r="AS13" s="35"/>
      <c r="AT13" s="25">
        <v>0.3333333333333333</v>
      </c>
      <c r="AU13" s="35">
        <v>4678</v>
      </c>
      <c r="AV13" s="24">
        <v>0.8</v>
      </c>
      <c r="AW13" s="39">
        <f>AM12-AW12</f>
        <v>7016</v>
      </c>
      <c r="AX13" s="40"/>
      <c r="AY13" s="28"/>
      <c r="AZ13" s="41">
        <v>0</v>
      </c>
      <c r="BA13" s="40"/>
      <c r="BB13" s="132">
        <f>BE13/BC13</f>
        <v>7767</v>
      </c>
      <c r="BC13" s="136">
        <v>0.3333333333333333</v>
      </c>
      <c r="BD13" s="44"/>
      <c r="BE13" s="31">
        <v>2589</v>
      </c>
      <c r="BF13" s="44">
        <f>BH13/BG13</f>
        <v>7768.5</v>
      </c>
      <c r="BG13" s="43">
        <v>0.6666666666666666</v>
      </c>
      <c r="BH13" s="41">
        <v>5179</v>
      </c>
      <c r="BI13" s="66"/>
      <c r="BJ13" s="40">
        <f>BF13</f>
        <v>7768.5</v>
      </c>
      <c r="BK13" s="43">
        <v>1.3333333333333333</v>
      </c>
      <c r="BL13" s="44">
        <f>BJ13*BK13</f>
        <v>10358</v>
      </c>
      <c r="BM13" s="43">
        <v>1.6666666666666667</v>
      </c>
      <c r="BN13" s="44">
        <f>BJ13*BM13</f>
        <v>12947.5</v>
      </c>
    </row>
    <row r="14" spans="1:66" ht="16.5">
      <c r="A14" s="236" t="s">
        <v>41</v>
      </c>
      <c r="B14" s="239" t="s">
        <v>43</v>
      </c>
      <c r="C14" s="240"/>
      <c r="D14" s="32" t="s">
        <v>22</v>
      </c>
      <c r="E14" s="95">
        <f>G10</f>
        <v>18995</v>
      </c>
      <c r="F14" s="99">
        <v>0.6</v>
      </c>
      <c r="G14" s="95">
        <f>E14*F14</f>
        <v>11397</v>
      </c>
      <c r="H14" s="95"/>
      <c r="I14" s="99"/>
      <c r="J14" s="96"/>
      <c r="K14" s="95">
        <f>G14-K15</f>
        <v>9643</v>
      </c>
      <c r="L14" s="95"/>
      <c r="M14" s="99">
        <v>0.6</v>
      </c>
      <c r="N14" s="96"/>
      <c r="O14" s="95">
        <f>O10*M14</f>
        <v>7889</v>
      </c>
      <c r="P14" s="99">
        <v>0.6</v>
      </c>
      <c r="Q14" s="95">
        <f>Q10*P14</f>
        <v>6135</v>
      </c>
      <c r="R14" s="96"/>
      <c r="S14" s="97">
        <f>G14-S15</f>
        <v>4381.000000000001</v>
      </c>
      <c r="T14" s="96"/>
      <c r="U14" s="98">
        <f>G14-U15</f>
        <v>2627</v>
      </c>
      <c r="V14" s="117">
        <f>X10</f>
        <v>23250</v>
      </c>
      <c r="W14" s="118">
        <v>0.6</v>
      </c>
      <c r="X14" s="117">
        <f>V14*W14</f>
        <v>13950</v>
      </c>
      <c r="Y14" s="117"/>
      <c r="Z14" s="116"/>
      <c r="AA14" s="117">
        <f>X14-AA15</f>
        <v>11625</v>
      </c>
      <c r="AB14" s="116">
        <v>0.6666666666666666</v>
      </c>
      <c r="AC14" s="117">
        <f>X14*AB14</f>
        <v>9300</v>
      </c>
      <c r="AD14" s="116">
        <v>0.5</v>
      </c>
      <c r="AE14" s="117">
        <f>X14*AD14</f>
        <v>6975</v>
      </c>
      <c r="AF14" s="117"/>
      <c r="AG14" s="116"/>
      <c r="AH14" s="119">
        <f>X14-AH15</f>
        <v>0</v>
      </c>
      <c r="AI14" s="116"/>
      <c r="AJ14" s="119">
        <f>X14-AJ15</f>
        <v>0</v>
      </c>
      <c r="AK14" s="35">
        <f>AM10</f>
        <v>18995</v>
      </c>
      <c r="AL14" s="24">
        <v>0.6</v>
      </c>
      <c r="AM14" s="35">
        <f>AK14*AL14</f>
        <v>11397</v>
      </c>
      <c r="AN14" s="35"/>
      <c r="AO14" s="24"/>
      <c r="AP14" s="25"/>
      <c r="AQ14" s="35">
        <f>AM14-AQ15</f>
        <v>9643</v>
      </c>
      <c r="AR14" s="35"/>
      <c r="AS14" s="35"/>
      <c r="AT14" s="25"/>
      <c r="AU14" s="35">
        <f>AM14-AU15</f>
        <v>7889</v>
      </c>
      <c r="AV14" s="24">
        <v>0.6</v>
      </c>
      <c r="AW14" s="39">
        <f>AW10*AV14</f>
        <v>6135</v>
      </c>
      <c r="AX14" s="40">
        <v>8828</v>
      </c>
      <c r="AY14" s="28">
        <v>1.5</v>
      </c>
      <c r="AZ14" s="41">
        <f>AX14*AY14</f>
        <v>13242</v>
      </c>
      <c r="BA14" s="40"/>
      <c r="BB14" s="131"/>
      <c r="BC14" s="66"/>
      <c r="BD14" s="31"/>
      <c r="BE14" s="31">
        <f>AZ14-BE15</f>
        <v>10815</v>
      </c>
      <c r="BF14" s="31"/>
      <c r="BG14" s="30"/>
      <c r="BH14" s="41">
        <f>AZ14-BH15</f>
        <v>8386.597109999999</v>
      </c>
      <c r="BI14" s="66"/>
      <c r="BJ14" s="40">
        <f>AZ14-BJ15</f>
        <v>5958.75</v>
      </c>
      <c r="BK14" s="43"/>
      <c r="BL14" s="44">
        <f>AZ14-BL15</f>
        <v>3531</v>
      </c>
      <c r="BM14" s="43"/>
      <c r="BN14" s="44">
        <f>AZ14-BN15</f>
        <v>1104.1725450000013</v>
      </c>
    </row>
    <row r="15" spans="1:66" ht="16.5">
      <c r="A15" s="237"/>
      <c r="B15" s="241"/>
      <c r="C15" s="242"/>
      <c r="D15" s="32" t="s">
        <v>20</v>
      </c>
      <c r="E15" s="95"/>
      <c r="F15" s="99"/>
      <c r="G15" s="95">
        <v>0</v>
      </c>
      <c r="H15" s="95">
        <v>8770</v>
      </c>
      <c r="I15" s="99">
        <v>0.6</v>
      </c>
      <c r="J15" s="96">
        <v>0.3333333333333333</v>
      </c>
      <c r="K15" s="95">
        <f>H15*I15*J15</f>
        <v>1754</v>
      </c>
      <c r="L15" s="95"/>
      <c r="M15" s="99"/>
      <c r="N15" s="96"/>
      <c r="O15" s="95">
        <f>G14-O14</f>
        <v>3508</v>
      </c>
      <c r="P15" s="99">
        <v>0.6</v>
      </c>
      <c r="Q15" s="95">
        <f>Q11*P15</f>
        <v>5262</v>
      </c>
      <c r="R15" s="99">
        <v>0.6</v>
      </c>
      <c r="S15" s="94">
        <f>S11*R15</f>
        <v>7015.999999999999</v>
      </c>
      <c r="T15" s="99">
        <v>0.6</v>
      </c>
      <c r="U15" s="98">
        <f>U11*T15</f>
        <v>8770</v>
      </c>
      <c r="V15" s="117"/>
      <c r="W15" s="118"/>
      <c r="X15" s="117">
        <v>0</v>
      </c>
      <c r="Y15" s="117">
        <v>6975</v>
      </c>
      <c r="Z15" s="116">
        <v>3</v>
      </c>
      <c r="AA15" s="117">
        <f>Y15/Z15</f>
        <v>2325</v>
      </c>
      <c r="AB15" s="116"/>
      <c r="AC15" s="117">
        <f>X14-AC14</f>
        <v>4650</v>
      </c>
      <c r="AD15" s="116"/>
      <c r="AE15" s="117">
        <f>X14-AE14</f>
        <v>6975</v>
      </c>
      <c r="AF15" s="117"/>
      <c r="AG15" s="116"/>
      <c r="AH15" s="119">
        <f>X14</f>
        <v>13950</v>
      </c>
      <c r="AI15" s="116"/>
      <c r="AJ15" s="119">
        <f>X14</f>
        <v>13950</v>
      </c>
      <c r="AK15" s="35"/>
      <c r="AL15" s="24"/>
      <c r="AM15" s="35">
        <v>0</v>
      </c>
      <c r="AN15" s="35">
        <v>8770</v>
      </c>
      <c r="AO15" s="24">
        <v>0.6</v>
      </c>
      <c r="AP15" s="25">
        <v>0.3333333333333333</v>
      </c>
      <c r="AQ15" s="35">
        <f>AN15*AO15*AP15</f>
        <v>1754</v>
      </c>
      <c r="AR15" s="35">
        <v>8770</v>
      </c>
      <c r="AS15" s="45">
        <v>0.6</v>
      </c>
      <c r="AT15" s="25">
        <v>0.6666666666666666</v>
      </c>
      <c r="AU15" s="35">
        <f>AR15*AS15*AT15</f>
        <v>3508</v>
      </c>
      <c r="AV15" s="24">
        <v>0.6</v>
      </c>
      <c r="AW15" s="39">
        <f>AW11*AV15</f>
        <v>5262</v>
      </c>
      <c r="AX15" s="40"/>
      <c r="AY15" s="28"/>
      <c r="AZ15" s="41">
        <v>0</v>
      </c>
      <c r="BA15" s="40"/>
      <c r="BB15" s="131">
        <f>BE15/BC15</f>
        <v>7281</v>
      </c>
      <c r="BC15" s="66">
        <v>0.3333333333333333</v>
      </c>
      <c r="BD15" s="31"/>
      <c r="BE15" s="31">
        <v>2427</v>
      </c>
      <c r="BF15" s="31">
        <v>9711</v>
      </c>
      <c r="BG15" s="28">
        <v>0.49999</v>
      </c>
      <c r="BH15" s="41">
        <f>BF15*BG15</f>
        <v>4855.40289</v>
      </c>
      <c r="BI15" s="66">
        <v>0.75</v>
      </c>
      <c r="BJ15" s="40">
        <f>BJ11*BI15</f>
        <v>7283.25</v>
      </c>
      <c r="BK15" s="43">
        <v>1.3333333333333333</v>
      </c>
      <c r="BL15" s="44">
        <f>BJ15*BK15</f>
        <v>9711</v>
      </c>
      <c r="BM15" s="43">
        <v>1.66654</v>
      </c>
      <c r="BN15" s="44">
        <f>BJ15*BM15</f>
        <v>12137.827454999999</v>
      </c>
    </row>
    <row r="16" spans="1:66" ht="16.5">
      <c r="A16" s="237"/>
      <c r="B16" s="239" t="s">
        <v>21</v>
      </c>
      <c r="C16" s="240"/>
      <c r="D16" s="32" t="s">
        <v>22</v>
      </c>
      <c r="E16" s="95">
        <f>G12</f>
        <v>15196</v>
      </c>
      <c r="F16" s="99">
        <v>0.6</v>
      </c>
      <c r="G16" s="95">
        <f>E16*F16</f>
        <v>9117.6</v>
      </c>
      <c r="H16" s="95"/>
      <c r="I16" s="99">
        <v>0.8001</v>
      </c>
      <c r="J16" s="96"/>
      <c r="K16" s="95">
        <f>K14*I16</f>
        <v>7715.3643</v>
      </c>
      <c r="L16" s="95"/>
      <c r="M16" s="99">
        <v>0.6</v>
      </c>
      <c r="N16" s="96"/>
      <c r="O16" s="95">
        <f>O12*M16</f>
        <v>6310.8492</v>
      </c>
      <c r="P16" s="99">
        <v>0.6</v>
      </c>
      <c r="Q16" s="95">
        <f>Q12*P16</f>
        <v>4908</v>
      </c>
      <c r="R16" s="99">
        <v>0.6</v>
      </c>
      <c r="S16" s="100">
        <f>S12*R16</f>
        <v>3505.3612799999996</v>
      </c>
      <c r="T16" s="99">
        <v>0.6002</v>
      </c>
      <c r="U16" s="98">
        <f>U12*T16</f>
        <v>2101.7811762719994</v>
      </c>
      <c r="V16" s="117">
        <f>X12</f>
        <v>19375</v>
      </c>
      <c r="W16" s="118">
        <v>0.6</v>
      </c>
      <c r="X16" s="117">
        <f>V16*W16</f>
        <v>11625</v>
      </c>
      <c r="Y16" s="117"/>
      <c r="Z16" s="116"/>
      <c r="AA16" s="117">
        <f>X16-AA17</f>
        <v>9687.333333333334</v>
      </c>
      <c r="AB16" s="116">
        <v>0.6666666666666666</v>
      </c>
      <c r="AC16" s="117">
        <f>X16*AB16</f>
        <v>7750</v>
      </c>
      <c r="AD16" s="116">
        <v>0.49996</v>
      </c>
      <c r="AE16" s="117">
        <f>X16*AD16</f>
        <v>5812.035</v>
      </c>
      <c r="AF16" s="117"/>
      <c r="AG16" s="116"/>
      <c r="AH16" s="119">
        <f>X16-AH17</f>
        <v>0</v>
      </c>
      <c r="AI16" s="116"/>
      <c r="AJ16" s="119">
        <f>X16-AJ17</f>
        <v>0</v>
      </c>
      <c r="AK16" s="35">
        <f>AM12</f>
        <v>15196</v>
      </c>
      <c r="AL16" s="24">
        <v>0.6</v>
      </c>
      <c r="AM16" s="35">
        <f>AK16*AL16</f>
        <v>9117.6</v>
      </c>
      <c r="AN16" s="35"/>
      <c r="AO16" s="24"/>
      <c r="AP16" s="25"/>
      <c r="AQ16" s="35">
        <f>AM16-AQ17</f>
        <v>7714.266666666667</v>
      </c>
      <c r="AR16" s="35"/>
      <c r="AS16" s="35"/>
      <c r="AT16" s="25"/>
      <c r="AU16" s="35">
        <f>AM16-AU17</f>
        <v>6310.933333333334</v>
      </c>
      <c r="AV16" s="24">
        <v>0.6</v>
      </c>
      <c r="AW16" s="39">
        <f>AW12*AV16</f>
        <v>4908</v>
      </c>
      <c r="AX16" s="40">
        <v>8828</v>
      </c>
      <c r="AY16" s="28">
        <v>1.2</v>
      </c>
      <c r="AZ16" s="41">
        <f>AX16*AY16</f>
        <v>10593.6</v>
      </c>
      <c r="BA16" s="40"/>
      <c r="BB16" s="131"/>
      <c r="BC16" s="66"/>
      <c r="BD16" s="31"/>
      <c r="BE16" s="31">
        <f>AZ16-BE17</f>
        <v>8651.6</v>
      </c>
      <c r="BF16" s="31"/>
      <c r="BG16" s="28"/>
      <c r="BH16" s="41">
        <f>AZ16-BH17</f>
        <v>6709.6</v>
      </c>
      <c r="BI16" s="66"/>
      <c r="BJ16" s="40">
        <f>AZ16-BJ17</f>
        <v>4767.6134250000005</v>
      </c>
      <c r="BK16" s="43"/>
      <c r="BL16" s="44">
        <f>AZ16-BL17</f>
        <v>2825.617900000001</v>
      </c>
      <c r="BM16" s="43"/>
      <c r="BN16" s="44">
        <f>AZ16-BN17</f>
        <v>883.0786162530003</v>
      </c>
    </row>
    <row r="17" spans="1:66" ht="16.5">
      <c r="A17" s="238"/>
      <c r="B17" s="241"/>
      <c r="C17" s="242"/>
      <c r="D17" s="32" t="s">
        <v>20</v>
      </c>
      <c r="E17" s="95"/>
      <c r="F17" s="99"/>
      <c r="G17" s="95">
        <v>0</v>
      </c>
      <c r="H17" s="95"/>
      <c r="I17" s="99">
        <v>0.8</v>
      </c>
      <c r="J17" s="96"/>
      <c r="K17" s="95">
        <f>K15*I17</f>
        <v>1403.2</v>
      </c>
      <c r="L17" s="95"/>
      <c r="M17" s="99">
        <v>0.6</v>
      </c>
      <c r="N17" s="104"/>
      <c r="O17" s="95">
        <f>O13*M17</f>
        <v>2806.7508</v>
      </c>
      <c r="P17" s="99">
        <v>0.4</v>
      </c>
      <c r="Q17" s="95">
        <f>G16-Q16</f>
        <v>4209.6</v>
      </c>
      <c r="R17" s="99">
        <v>0.6001</v>
      </c>
      <c r="S17" s="100">
        <f>S13*R17</f>
        <v>5613.17409312</v>
      </c>
      <c r="T17" s="99"/>
      <c r="U17" s="98">
        <f>G16-U16</f>
        <v>7015.818823728001</v>
      </c>
      <c r="V17" s="117"/>
      <c r="W17" s="118"/>
      <c r="X17" s="117">
        <v>0</v>
      </c>
      <c r="Y17" s="117">
        <v>5813</v>
      </c>
      <c r="Z17" s="116">
        <v>3</v>
      </c>
      <c r="AA17" s="117">
        <f>Y17/Z17</f>
        <v>1937.6666666666667</v>
      </c>
      <c r="AB17" s="116"/>
      <c r="AC17" s="117">
        <f>X16-AC16</f>
        <v>3875</v>
      </c>
      <c r="AD17" s="118"/>
      <c r="AE17" s="117">
        <f>X16-AE16</f>
        <v>5812.965</v>
      </c>
      <c r="AF17" s="117"/>
      <c r="AG17" s="116"/>
      <c r="AH17" s="119">
        <f>X16</f>
        <v>11625</v>
      </c>
      <c r="AI17" s="116"/>
      <c r="AJ17" s="119">
        <f>X16</f>
        <v>11625</v>
      </c>
      <c r="AK17" s="35"/>
      <c r="AL17" s="24"/>
      <c r="AM17" s="35">
        <v>0</v>
      </c>
      <c r="AN17" s="35">
        <v>8420</v>
      </c>
      <c r="AO17" s="24">
        <v>0.5</v>
      </c>
      <c r="AP17" s="25">
        <v>0.3333333333333333</v>
      </c>
      <c r="AQ17" s="35">
        <f>AN17*AO17*AP17</f>
        <v>1403.3333333333333</v>
      </c>
      <c r="AR17" s="35"/>
      <c r="AS17" s="45"/>
      <c r="AT17" s="46">
        <v>2</v>
      </c>
      <c r="AU17" s="35">
        <f>AQ17*AT17</f>
        <v>2806.6666666666665</v>
      </c>
      <c r="AV17" s="24">
        <v>0.4</v>
      </c>
      <c r="AW17" s="39">
        <f>AM16-AW16</f>
        <v>4209.6</v>
      </c>
      <c r="AX17" s="40"/>
      <c r="AY17" s="28"/>
      <c r="AZ17" s="41">
        <v>0</v>
      </c>
      <c r="BA17" s="40"/>
      <c r="BB17" s="131">
        <f>BE17/BC17</f>
        <v>5826</v>
      </c>
      <c r="BC17" s="66">
        <v>0.3333333333333333</v>
      </c>
      <c r="BD17" s="31"/>
      <c r="BE17" s="31">
        <v>1942</v>
      </c>
      <c r="BF17" s="31"/>
      <c r="BG17" s="30">
        <v>0.6666666666666666</v>
      </c>
      <c r="BH17" s="41">
        <f>BB17*BG17</f>
        <v>3884</v>
      </c>
      <c r="BI17" s="63">
        <v>0.74995</v>
      </c>
      <c r="BJ17" s="40">
        <f>BJ13*BI17</f>
        <v>5825.986575</v>
      </c>
      <c r="BK17" s="43">
        <v>1.3333333333333333</v>
      </c>
      <c r="BL17" s="44">
        <f>BJ17*BK17</f>
        <v>7767.982099999999</v>
      </c>
      <c r="BM17" s="43">
        <v>1.66676</v>
      </c>
      <c r="BN17" s="44">
        <f>BJ17*BM17</f>
        <v>9710.521383747</v>
      </c>
    </row>
    <row r="18" spans="1:62" ht="16.5">
      <c r="A18" s="47"/>
      <c r="B18" s="48"/>
      <c r="C18" s="48"/>
      <c r="D18" s="49"/>
      <c r="E18" s="50"/>
      <c r="F18" s="50"/>
      <c r="G18" s="50"/>
      <c r="H18" s="50"/>
      <c r="I18" s="50"/>
      <c r="J18" s="50"/>
      <c r="K18" s="50"/>
      <c r="L18" s="50"/>
      <c r="M18" s="85"/>
      <c r="N18" s="50"/>
      <c r="O18" s="50"/>
      <c r="P18" s="50"/>
      <c r="Q18" s="50"/>
      <c r="R18" s="50"/>
      <c r="S18" s="50"/>
      <c r="T18" s="50"/>
      <c r="U18" s="89"/>
      <c r="V18" s="49"/>
      <c r="W18" s="51"/>
      <c r="X18" s="49"/>
      <c r="Y18" s="49"/>
      <c r="Z18" s="52"/>
      <c r="AA18" s="49"/>
      <c r="AB18" s="52"/>
      <c r="AC18" s="49"/>
      <c r="AD18" s="52"/>
      <c r="AE18" s="49"/>
      <c r="AF18" s="49"/>
      <c r="AG18" s="49"/>
      <c r="AH18" s="49"/>
      <c r="AI18" s="49"/>
      <c r="AJ18" s="49"/>
      <c r="AK18" s="49"/>
      <c r="AL18" s="51"/>
      <c r="AM18" s="49"/>
      <c r="AN18" s="49"/>
      <c r="AO18" s="51"/>
      <c r="AP18" s="52"/>
      <c r="AQ18" s="49"/>
      <c r="AR18" s="49"/>
      <c r="AS18" s="49"/>
      <c r="AT18" s="52"/>
      <c r="AU18" s="49"/>
      <c r="AV18" s="51"/>
      <c r="AW18" s="49"/>
      <c r="AX18" s="49"/>
      <c r="AY18" s="51"/>
      <c r="AZ18" s="53"/>
      <c r="BA18" s="49"/>
      <c r="BB18" s="133"/>
      <c r="BC18" s="137"/>
      <c r="BD18" s="54"/>
      <c r="BE18" s="52"/>
      <c r="BF18" s="54"/>
      <c r="BG18" s="49"/>
      <c r="BH18" s="53"/>
      <c r="BI18" s="137"/>
      <c r="BJ18" s="49"/>
    </row>
    <row r="19" spans="1:62" ht="16.5">
      <c r="A19" s="228" t="s">
        <v>23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</row>
    <row r="20" spans="1:62" ht="16.5">
      <c r="A20" s="228" t="s">
        <v>24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</row>
    <row r="21" spans="1:62" ht="16.5">
      <c r="A21" s="56"/>
      <c r="B21" s="55"/>
      <c r="C21" s="55"/>
      <c r="D21" s="55"/>
      <c r="E21" s="57"/>
      <c r="F21" s="57"/>
      <c r="G21" s="57"/>
      <c r="H21" s="57"/>
      <c r="I21" s="57"/>
      <c r="J21" s="57"/>
      <c r="K21" s="57"/>
      <c r="L21" s="57"/>
      <c r="M21" s="84"/>
      <c r="N21" s="57"/>
      <c r="O21" s="57"/>
      <c r="P21" s="57"/>
      <c r="Q21" s="57"/>
      <c r="R21" s="57"/>
      <c r="S21" s="57"/>
      <c r="T21" s="57"/>
      <c r="U21" s="87"/>
      <c r="V21" s="55"/>
      <c r="W21" s="12"/>
      <c r="X21" s="55"/>
      <c r="Y21" s="55"/>
      <c r="Z21" s="8"/>
      <c r="AA21" s="55"/>
      <c r="AB21" s="8"/>
      <c r="AC21" s="55"/>
      <c r="AD21" s="8"/>
      <c r="AE21" s="55"/>
      <c r="AF21" s="55"/>
      <c r="AG21" s="55"/>
      <c r="AH21" s="55"/>
      <c r="AI21" s="55"/>
      <c r="AJ21" s="55"/>
      <c r="AK21" s="55"/>
      <c r="AL21" s="12"/>
      <c r="AM21" s="55"/>
      <c r="AN21" s="55"/>
      <c r="AO21" s="12"/>
      <c r="AP21" s="8"/>
      <c r="AQ21" s="55"/>
      <c r="AR21" s="55"/>
      <c r="AS21" s="58"/>
      <c r="AT21" s="8"/>
      <c r="AU21" s="55"/>
      <c r="AV21" s="12"/>
      <c r="AW21" s="55"/>
      <c r="AX21" s="55"/>
      <c r="AY21" s="12"/>
      <c r="AZ21" s="59"/>
      <c r="BA21" s="55"/>
      <c r="BB21" s="130"/>
      <c r="BC21" s="6"/>
      <c r="BD21" s="9"/>
      <c r="BE21" s="8"/>
      <c r="BF21" s="9"/>
      <c r="BG21" s="55"/>
      <c r="BH21" s="59"/>
      <c r="BI21" s="6"/>
      <c r="BJ21" s="55"/>
    </row>
    <row r="22" spans="1:62" ht="16.5">
      <c r="A22" s="236" t="s">
        <v>25</v>
      </c>
      <c r="B22" s="243" t="s">
        <v>26</v>
      </c>
      <c r="C22" s="244"/>
      <c r="D22" s="245"/>
      <c r="E22" s="140"/>
      <c r="F22" s="141"/>
      <c r="G22" s="255" t="s">
        <v>67</v>
      </c>
      <c r="H22" s="256"/>
      <c r="I22" s="256"/>
      <c r="J22" s="256"/>
      <c r="K22" s="256"/>
      <c r="L22" s="256"/>
      <c r="M22" s="256"/>
      <c r="N22" s="256"/>
      <c r="O22" s="256"/>
      <c r="P22" s="256"/>
      <c r="Q22" s="257"/>
      <c r="R22" s="15"/>
      <c r="S22" s="15"/>
      <c r="T22" s="15"/>
      <c r="U22" s="88"/>
      <c r="V22" s="124"/>
      <c r="W22" s="125"/>
      <c r="X22" s="246" t="s">
        <v>0</v>
      </c>
      <c r="Y22" s="247"/>
      <c r="Z22" s="247"/>
      <c r="AA22" s="247"/>
      <c r="AB22" s="247"/>
      <c r="AC22" s="247"/>
      <c r="AD22" s="247"/>
      <c r="AE22" s="248"/>
      <c r="AF22" s="60"/>
      <c r="AG22" s="60"/>
      <c r="AH22" s="60"/>
      <c r="AI22" s="60"/>
      <c r="AJ22" s="60"/>
      <c r="AK22" s="16"/>
      <c r="AL22" s="17"/>
      <c r="AM22" s="249" t="s">
        <v>19</v>
      </c>
      <c r="AN22" s="250"/>
      <c r="AO22" s="250"/>
      <c r="AP22" s="250"/>
      <c r="AQ22" s="250"/>
      <c r="AR22" s="250"/>
      <c r="AS22" s="250"/>
      <c r="AT22" s="250"/>
      <c r="AU22" s="250"/>
      <c r="AV22" s="250"/>
      <c r="AW22" s="251"/>
      <c r="AX22" s="19"/>
      <c r="AY22" s="62"/>
      <c r="AZ22" s="252" t="s">
        <v>12</v>
      </c>
      <c r="BA22" s="253"/>
      <c r="BB22" s="253"/>
      <c r="BC22" s="253"/>
      <c r="BD22" s="253"/>
      <c r="BE22" s="253"/>
      <c r="BF22" s="253"/>
      <c r="BG22" s="253"/>
      <c r="BH22" s="253"/>
      <c r="BI22" s="253"/>
      <c r="BJ22" s="254"/>
    </row>
    <row r="23" spans="1:66" ht="16.5">
      <c r="A23" s="238"/>
      <c r="B23" s="243" t="s">
        <v>28</v>
      </c>
      <c r="C23" s="244"/>
      <c r="D23" s="245"/>
      <c r="E23" s="142" t="s">
        <v>68</v>
      </c>
      <c r="F23" s="143" t="s">
        <v>69</v>
      </c>
      <c r="G23" s="142" t="s">
        <v>70</v>
      </c>
      <c r="H23" s="142" t="s">
        <v>68</v>
      </c>
      <c r="I23" s="144" t="s">
        <v>69</v>
      </c>
      <c r="J23" s="144" t="s">
        <v>69</v>
      </c>
      <c r="K23" s="142" t="s">
        <v>71</v>
      </c>
      <c r="L23" s="142" t="s">
        <v>68</v>
      </c>
      <c r="M23" s="144" t="s">
        <v>69</v>
      </c>
      <c r="N23" s="144" t="s">
        <v>69</v>
      </c>
      <c r="O23" s="142" t="s">
        <v>72</v>
      </c>
      <c r="P23" s="143"/>
      <c r="Q23" s="145" t="s">
        <v>73</v>
      </c>
      <c r="R23" s="93" t="s">
        <v>9</v>
      </c>
      <c r="S23" s="94" t="s">
        <v>6</v>
      </c>
      <c r="T23" s="93" t="s">
        <v>9</v>
      </c>
      <c r="U23" s="98" t="s">
        <v>7</v>
      </c>
      <c r="V23" s="112" t="s">
        <v>8</v>
      </c>
      <c r="W23" s="113" t="s">
        <v>9</v>
      </c>
      <c r="X23" s="117" t="s">
        <v>2</v>
      </c>
      <c r="Y23" s="112" t="s">
        <v>8</v>
      </c>
      <c r="Z23" s="115" t="s">
        <v>9</v>
      </c>
      <c r="AA23" s="117" t="s">
        <v>3</v>
      </c>
      <c r="AB23" s="116"/>
      <c r="AC23" s="117" t="s">
        <v>4</v>
      </c>
      <c r="AD23" s="116"/>
      <c r="AE23" s="117" t="s">
        <v>5</v>
      </c>
      <c r="AF23" s="114" t="s">
        <v>62</v>
      </c>
      <c r="AG23" s="114" t="s">
        <v>63</v>
      </c>
      <c r="AH23" s="82" t="s">
        <v>59</v>
      </c>
      <c r="AI23" s="82" t="s">
        <v>46</v>
      </c>
      <c r="AJ23" s="33"/>
      <c r="AK23" s="23" t="s">
        <v>29</v>
      </c>
      <c r="AL23" s="24" t="s">
        <v>30</v>
      </c>
      <c r="AM23" s="23" t="s">
        <v>31</v>
      </c>
      <c r="AN23" s="23" t="s">
        <v>29</v>
      </c>
      <c r="AO23" s="25" t="s">
        <v>30</v>
      </c>
      <c r="AP23" s="25" t="s">
        <v>30</v>
      </c>
      <c r="AQ23" s="23" t="s">
        <v>32</v>
      </c>
      <c r="AR23" s="23" t="s">
        <v>29</v>
      </c>
      <c r="AS23" s="25" t="s">
        <v>30</v>
      </c>
      <c r="AT23" s="25" t="s">
        <v>30</v>
      </c>
      <c r="AU23" s="23" t="s">
        <v>33</v>
      </c>
      <c r="AV23" s="24"/>
      <c r="AW23" s="23" t="s">
        <v>34</v>
      </c>
      <c r="AX23" s="29" t="s">
        <v>29</v>
      </c>
      <c r="AY23" s="63" t="s">
        <v>30</v>
      </c>
      <c r="AZ23" s="64" t="s">
        <v>31</v>
      </c>
      <c r="BA23" s="65"/>
      <c r="BB23" s="131" t="s">
        <v>9</v>
      </c>
      <c r="BC23" s="41" t="s">
        <v>32</v>
      </c>
      <c r="BD23" s="31"/>
      <c r="BE23" s="66" t="s">
        <v>30</v>
      </c>
      <c r="BF23" s="40" t="s">
        <v>33</v>
      </c>
      <c r="BG23" s="67" t="s">
        <v>30</v>
      </c>
      <c r="BH23" s="64" t="s">
        <v>37</v>
      </c>
      <c r="BI23" s="67"/>
      <c r="BJ23" s="40" t="s">
        <v>37</v>
      </c>
      <c r="BK23" s="28" t="s">
        <v>9</v>
      </c>
      <c r="BL23" s="44" t="s">
        <v>75</v>
      </c>
      <c r="BM23" s="28" t="s">
        <v>9</v>
      </c>
      <c r="BN23" s="44" t="s">
        <v>74</v>
      </c>
    </row>
    <row r="24" spans="1:66" ht="16.5">
      <c r="A24" s="236" t="s">
        <v>39</v>
      </c>
      <c r="B24" s="239" t="s">
        <v>43</v>
      </c>
      <c r="C24" s="240"/>
      <c r="D24" s="32" t="s">
        <v>22</v>
      </c>
      <c r="E24" s="146">
        <v>7598</v>
      </c>
      <c r="F24" s="147">
        <v>2</v>
      </c>
      <c r="G24" s="146">
        <f>E24*F24</f>
        <v>15196</v>
      </c>
      <c r="H24" s="148"/>
      <c r="I24" s="149"/>
      <c r="J24" s="154">
        <v>0.8</v>
      </c>
      <c r="K24" s="146">
        <f>K10*J24</f>
        <v>12857.6</v>
      </c>
      <c r="L24" s="146"/>
      <c r="M24" s="146"/>
      <c r="N24" s="150"/>
      <c r="O24" s="146">
        <f>G24-O25</f>
        <v>10518.082</v>
      </c>
      <c r="P24" s="147"/>
      <c r="Q24" s="151">
        <f>Q12</f>
        <v>8180</v>
      </c>
      <c r="R24" s="96"/>
      <c r="S24" s="97">
        <f>G24-S25</f>
        <v>5842.2688</v>
      </c>
      <c r="T24" s="96"/>
      <c r="U24" s="98">
        <f>G24-U25</f>
        <v>3501.8013599999995</v>
      </c>
      <c r="V24" s="117"/>
      <c r="W24" s="118"/>
      <c r="X24" s="117">
        <f>V10</f>
        <v>19375</v>
      </c>
      <c r="Y24" s="117"/>
      <c r="Z24" s="116"/>
      <c r="AA24" s="117">
        <f>X24-AA25</f>
        <v>16145.833333333334</v>
      </c>
      <c r="AB24" s="116">
        <v>0.66665</v>
      </c>
      <c r="AC24" s="126">
        <f>X24*AB24</f>
        <v>12916.34375</v>
      </c>
      <c r="AD24" s="116">
        <v>0.49996</v>
      </c>
      <c r="AE24" s="117">
        <f>X24*AD24</f>
        <v>9686.725</v>
      </c>
      <c r="AF24" s="117"/>
      <c r="AG24" s="116"/>
      <c r="AH24" s="83">
        <f>X24-AH25</f>
        <v>979</v>
      </c>
      <c r="AI24" s="83">
        <f>X24-AI25</f>
        <v>0</v>
      </c>
      <c r="AJ24" s="33"/>
      <c r="AK24" s="35">
        <v>7598</v>
      </c>
      <c r="AL24" s="24">
        <v>2</v>
      </c>
      <c r="AM24" s="35">
        <f>AK24*AL24</f>
        <v>15196</v>
      </c>
      <c r="AN24" s="35"/>
      <c r="AO24" s="24"/>
      <c r="AP24" s="25"/>
      <c r="AQ24" s="35">
        <v>12858</v>
      </c>
      <c r="AR24" s="35"/>
      <c r="AS24" s="35"/>
      <c r="AT24" s="24"/>
      <c r="AU24" s="35">
        <f>AM24-AU25</f>
        <v>10518</v>
      </c>
      <c r="AV24" s="24">
        <v>0.8</v>
      </c>
      <c r="AW24" s="39">
        <f>AW22*AV24</f>
        <v>0</v>
      </c>
      <c r="AX24" s="41">
        <v>8828</v>
      </c>
      <c r="AY24" s="63">
        <v>1.6</v>
      </c>
      <c r="AZ24" s="64">
        <f>AX24*AY24</f>
        <v>14124.800000000001</v>
      </c>
      <c r="BA24" s="65">
        <f>BC24/BB24</f>
        <v>15381.333333333334</v>
      </c>
      <c r="BB24" s="131">
        <v>0.75</v>
      </c>
      <c r="BC24" s="41">
        <v>11536</v>
      </c>
      <c r="BD24" s="31">
        <f>BF24/BE24</f>
        <v>13419</v>
      </c>
      <c r="BE24" s="66">
        <v>0.6666666666666666</v>
      </c>
      <c r="BF24" s="40">
        <v>8946</v>
      </c>
      <c r="BG24" s="67">
        <v>0.75</v>
      </c>
      <c r="BH24" s="64">
        <f>BJ24/BG24</f>
        <v>8474.666666666666</v>
      </c>
      <c r="BI24" s="66">
        <v>0.25</v>
      </c>
      <c r="BJ24" s="40">
        <v>6356</v>
      </c>
      <c r="BK24" s="43"/>
      <c r="BL24" s="44">
        <f>AZ24-BL25</f>
        <v>3767.169200000002</v>
      </c>
      <c r="BM24" s="43"/>
      <c r="BN24" s="44">
        <f>AZ24-BN25</f>
        <v>1176.5961500000012</v>
      </c>
    </row>
    <row r="25" spans="1:66" ht="16.5">
      <c r="A25" s="237"/>
      <c r="B25" s="241"/>
      <c r="C25" s="242"/>
      <c r="D25" s="32" t="s">
        <v>20</v>
      </c>
      <c r="E25" s="146"/>
      <c r="F25" s="147"/>
      <c r="G25" s="146">
        <v>0</v>
      </c>
      <c r="H25" s="146">
        <v>8770</v>
      </c>
      <c r="I25" s="147"/>
      <c r="J25" s="150">
        <v>0.3333333333333333</v>
      </c>
      <c r="K25" s="146">
        <f>G24-K24</f>
        <v>2338.3999999999996</v>
      </c>
      <c r="L25" s="146">
        <v>8770</v>
      </c>
      <c r="M25" s="146"/>
      <c r="N25" s="150">
        <v>0.6666666666666666</v>
      </c>
      <c r="O25" s="146">
        <f>O13</f>
        <v>4677.918</v>
      </c>
      <c r="P25" s="147">
        <v>1</v>
      </c>
      <c r="Q25" s="151">
        <f>Q13</f>
        <v>7016</v>
      </c>
      <c r="R25" s="96">
        <v>1.3332</v>
      </c>
      <c r="S25" s="98">
        <f>Q25*R25</f>
        <v>9353.7312</v>
      </c>
      <c r="T25" s="96">
        <v>1.66679</v>
      </c>
      <c r="U25" s="98">
        <f>Q25*T25</f>
        <v>11694.19864</v>
      </c>
      <c r="V25" s="117"/>
      <c r="W25" s="118"/>
      <c r="X25" s="117">
        <v>0</v>
      </c>
      <c r="Y25" s="117"/>
      <c r="Z25" s="116">
        <v>0.3333333333333333</v>
      </c>
      <c r="AA25" s="117">
        <f>X26*Z25</f>
        <v>3229.1666666666665</v>
      </c>
      <c r="AB25" s="116">
        <v>0.33338</v>
      </c>
      <c r="AC25" s="117">
        <f>X24*AB25</f>
        <v>6459.2375</v>
      </c>
      <c r="AD25" s="118"/>
      <c r="AE25" s="117">
        <f>X24-AE24</f>
        <v>9688.275</v>
      </c>
      <c r="AF25" s="117">
        <v>13797</v>
      </c>
      <c r="AG25" s="116">
        <v>1.3333333333333333</v>
      </c>
      <c r="AH25" s="127">
        <f>AF25*AG25</f>
        <v>18396</v>
      </c>
      <c r="AI25" s="83">
        <f>X24</f>
        <v>19375</v>
      </c>
      <c r="AJ25" s="33"/>
      <c r="AK25" s="35"/>
      <c r="AL25" s="24"/>
      <c r="AM25" s="35">
        <v>0</v>
      </c>
      <c r="AN25" s="35"/>
      <c r="AO25" s="24"/>
      <c r="AP25" s="25"/>
      <c r="AQ25" s="35">
        <f>AM24-AQ24</f>
        <v>2338</v>
      </c>
      <c r="AR25" s="35">
        <f>AU25/AT25</f>
        <v>14034</v>
      </c>
      <c r="AS25" s="35"/>
      <c r="AT25" s="25">
        <v>0.3333333333333333</v>
      </c>
      <c r="AU25" s="35">
        <v>4678</v>
      </c>
      <c r="AV25" s="24">
        <v>0.8</v>
      </c>
      <c r="AW25" s="39">
        <f>AM24-AW24</f>
        <v>15196</v>
      </c>
      <c r="AX25" s="41"/>
      <c r="AY25" s="63"/>
      <c r="AZ25" s="64">
        <v>0</v>
      </c>
      <c r="BA25" s="65"/>
      <c r="BB25" s="131"/>
      <c r="BC25" s="41">
        <f>AZ24-BC24</f>
        <v>2588.800000000001</v>
      </c>
      <c r="BD25" s="31"/>
      <c r="BE25" s="66"/>
      <c r="BF25" s="40">
        <f>AZ24-BF24</f>
        <v>5178.800000000001</v>
      </c>
      <c r="BG25" s="67"/>
      <c r="BH25" s="64">
        <f>BJ25/BG24</f>
        <v>10358.666666666666</v>
      </c>
      <c r="BI25" s="66"/>
      <c r="BJ25" s="40">
        <v>7769</v>
      </c>
      <c r="BK25" s="43">
        <v>1.3332</v>
      </c>
      <c r="BL25" s="44">
        <f>BJ25*BK25</f>
        <v>10357.630799999999</v>
      </c>
      <c r="BM25" s="43">
        <v>1.66665</v>
      </c>
      <c r="BN25" s="44">
        <f>BJ25*BM25</f>
        <v>12948.20385</v>
      </c>
    </row>
    <row r="26" spans="1:66" ht="16.5">
      <c r="A26" s="237"/>
      <c r="B26" s="239" t="s">
        <v>21</v>
      </c>
      <c r="C26" s="240"/>
      <c r="D26" s="32" t="s">
        <v>22</v>
      </c>
      <c r="E26" s="146">
        <v>7598</v>
      </c>
      <c r="F26" s="147">
        <v>1</v>
      </c>
      <c r="G26" s="146">
        <f>E26*F26</f>
        <v>7598</v>
      </c>
      <c r="H26" s="146"/>
      <c r="I26" s="147"/>
      <c r="J26" s="147">
        <v>0.4</v>
      </c>
      <c r="K26" s="146">
        <f>K10*J26</f>
        <v>6428.8</v>
      </c>
      <c r="L26" s="146"/>
      <c r="M26" s="146"/>
      <c r="N26" s="147">
        <v>0.4</v>
      </c>
      <c r="O26" s="146">
        <f>O10*N26</f>
        <v>5259.333333333334</v>
      </c>
      <c r="P26" s="147">
        <v>0.4</v>
      </c>
      <c r="Q26" s="151">
        <f>Q10*P26</f>
        <v>4090</v>
      </c>
      <c r="R26" s="96"/>
      <c r="S26" s="97">
        <f>G26-S27</f>
        <v>2921.1344</v>
      </c>
      <c r="T26" s="96"/>
      <c r="U26" s="98">
        <f>G26-U27</f>
        <v>1750.9006799999997</v>
      </c>
      <c r="V26" s="117"/>
      <c r="W26" s="118">
        <v>0.5</v>
      </c>
      <c r="X26" s="117">
        <f>X24*W26</f>
        <v>9687.5</v>
      </c>
      <c r="Y26" s="117"/>
      <c r="Z26" s="116"/>
      <c r="AA26" s="117">
        <f>X26-AA27</f>
        <v>8072.842366666667</v>
      </c>
      <c r="AB26" s="116">
        <v>0.6667</v>
      </c>
      <c r="AC26" s="117">
        <f>X26*AB26</f>
        <v>6458.65625</v>
      </c>
      <c r="AD26" s="118">
        <v>0.5</v>
      </c>
      <c r="AE26" s="117">
        <f>X26*AD26</f>
        <v>4843.75</v>
      </c>
      <c r="AF26" s="117"/>
      <c r="AG26" s="116"/>
      <c r="AH26" s="83">
        <f>X26-AH27</f>
        <v>0</v>
      </c>
      <c r="AI26" s="83">
        <f>X26-AI27</f>
        <v>0</v>
      </c>
      <c r="AJ26" s="33"/>
      <c r="AK26" s="35">
        <v>7598</v>
      </c>
      <c r="AL26" s="24">
        <v>2</v>
      </c>
      <c r="AM26" s="35">
        <f>AK26*AL26</f>
        <v>15196</v>
      </c>
      <c r="AN26" s="35"/>
      <c r="AO26" s="24"/>
      <c r="AP26" s="25"/>
      <c r="AQ26" s="35">
        <v>12858</v>
      </c>
      <c r="AR26" s="35"/>
      <c r="AS26" s="35"/>
      <c r="AT26" s="24"/>
      <c r="AU26" s="35">
        <f>AM26-AU27</f>
        <v>10518</v>
      </c>
      <c r="AV26" s="24">
        <v>0.8</v>
      </c>
      <c r="AW26" s="35">
        <f>AW24*AV26</f>
        <v>0</v>
      </c>
      <c r="AX26" s="41">
        <f>AZ24</f>
        <v>14124.800000000001</v>
      </c>
      <c r="AY26" s="63">
        <v>0.5</v>
      </c>
      <c r="AZ26" s="64">
        <f>AX26*AY26</f>
        <v>7062.400000000001</v>
      </c>
      <c r="BA26" s="65">
        <f>BC26/BB26</f>
        <v>7690.666666666667</v>
      </c>
      <c r="BB26" s="131">
        <v>0.75</v>
      </c>
      <c r="BC26" s="41">
        <v>5768</v>
      </c>
      <c r="BD26" s="31">
        <f>BF26/BE26</f>
        <v>6709.5</v>
      </c>
      <c r="BE26" s="66">
        <v>0.6666666666666666</v>
      </c>
      <c r="BF26" s="40">
        <v>4473</v>
      </c>
      <c r="BG26" s="67">
        <v>0.75</v>
      </c>
      <c r="BH26" s="64">
        <f>BJ26/BG26</f>
        <v>4237.333333333333</v>
      </c>
      <c r="BI26" s="67"/>
      <c r="BJ26" s="40">
        <v>3178</v>
      </c>
      <c r="BK26" s="43"/>
      <c r="BL26" s="44">
        <f>AZ26-BL27</f>
        <v>1882.956532732609</v>
      </c>
      <c r="BM26" s="43"/>
      <c r="BN26" s="44">
        <f>AZ26-BN27</f>
        <v>588.292456000001</v>
      </c>
    </row>
    <row r="27" spans="1:66" ht="16.5">
      <c r="A27" s="238"/>
      <c r="B27" s="241"/>
      <c r="C27" s="242"/>
      <c r="D27" s="32" t="s">
        <v>20</v>
      </c>
      <c r="E27" s="146"/>
      <c r="F27" s="147"/>
      <c r="G27" s="146">
        <v>0</v>
      </c>
      <c r="H27" s="146"/>
      <c r="I27" s="147"/>
      <c r="J27" s="150"/>
      <c r="K27" s="146">
        <f>G26-K26</f>
        <v>1169.1999999999998</v>
      </c>
      <c r="L27" s="146">
        <f>O27/N27</f>
        <v>7015.999999999998</v>
      </c>
      <c r="M27" s="146"/>
      <c r="N27" s="150">
        <v>0.3333333333333333</v>
      </c>
      <c r="O27" s="146">
        <f>G26-O26</f>
        <v>2338.666666666666</v>
      </c>
      <c r="P27" s="147">
        <v>0.8</v>
      </c>
      <c r="Q27" s="151">
        <f>G26-Q26</f>
        <v>3508</v>
      </c>
      <c r="R27" s="96">
        <v>1.3332</v>
      </c>
      <c r="S27" s="98">
        <f>Q27*R27</f>
        <v>4676.8656</v>
      </c>
      <c r="T27" s="96">
        <v>1.66679</v>
      </c>
      <c r="U27" s="98">
        <f>Q27*T27</f>
        <v>5847.09932</v>
      </c>
      <c r="V27" s="117"/>
      <c r="W27" s="118"/>
      <c r="X27" s="117">
        <v>0</v>
      </c>
      <c r="Y27" s="117"/>
      <c r="Z27" s="116">
        <v>0.3333333333333333</v>
      </c>
      <c r="AA27" s="117">
        <f>AA30*Z27</f>
        <v>1614.6576333333333</v>
      </c>
      <c r="AB27" s="116">
        <v>0.3333333333333333</v>
      </c>
      <c r="AC27" s="117">
        <f>X26-AC26</f>
        <v>3228.84375</v>
      </c>
      <c r="AD27" s="116"/>
      <c r="AE27" s="117">
        <f>X26-AE26</f>
        <v>4843.75</v>
      </c>
      <c r="AF27" s="117"/>
      <c r="AG27" s="116"/>
      <c r="AH27" s="83">
        <f>X26</f>
        <v>9687.5</v>
      </c>
      <c r="AI27" s="83">
        <f>X26</f>
        <v>9687.5</v>
      </c>
      <c r="AJ27" s="33"/>
      <c r="AK27" s="35"/>
      <c r="AL27" s="24"/>
      <c r="AM27" s="35">
        <v>0</v>
      </c>
      <c r="AN27" s="35"/>
      <c r="AO27" s="24"/>
      <c r="AP27" s="25"/>
      <c r="AQ27" s="35">
        <f>AM26-AQ26</f>
        <v>2338</v>
      </c>
      <c r="AR27" s="35">
        <f>AU27/AT27</f>
        <v>14034</v>
      </c>
      <c r="AS27" s="35"/>
      <c r="AT27" s="25">
        <v>0.3333333333333333</v>
      </c>
      <c r="AU27" s="35">
        <v>4678</v>
      </c>
      <c r="AV27" s="24">
        <v>0.8</v>
      </c>
      <c r="AW27" s="35">
        <f>AM26-AW26</f>
        <v>15196</v>
      </c>
      <c r="AX27" s="41"/>
      <c r="AY27" s="63"/>
      <c r="AZ27" s="64">
        <v>0</v>
      </c>
      <c r="BA27" s="65"/>
      <c r="BB27" s="131"/>
      <c r="BC27" s="41">
        <f>AZ26-BC26</f>
        <v>1294.4000000000005</v>
      </c>
      <c r="BD27" s="31"/>
      <c r="BE27" s="66"/>
      <c r="BF27" s="40">
        <f>AZ26-BF26</f>
        <v>2589.4000000000005</v>
      </c>
      <c r="BG27" s="67"/>
      <c r="BH27" s="64">
        <f>BJ27/BG26</f>
        <v>5178.666666666667</v>
      </c>
      <c r="BI27" s="67"/>
      <c r="BJ27" s="40">
        <v>3884</v>
      </c>
      <c r="BK27" s="43">
        <v>1.333533333488</v>
      </c>
      <c r="BL27" s="44">
        <f>BJ27*BK27</f>
        <v>5179.4434672673915</v>
      </c>
      <c r="BM27" s="43">
        <v>1.666866</v>
      </c>
      <c r="BN27" s="44">
        <f>BJ27*BM27</f>
        <v>6474.1075439999995</v>
      </c>
    </row>
    <row r="28" spans="1:66" ht="16.5">
      <c r="A28" s="236" t="s">
        <v>41</v>
      </c>
      <c r="B28" s="239" t="s">
        <v>43</v>
      </c>
      <c r="C28" s="240"/>
      <c r="D28" s="32" t="s">
        <v>22</v>
      </c>
      <c r="E28" s="146">
        <v>15196</v>
      </c>
      <c r="F28" s="147">
        <v>0.6</v>
      </c>
      <c r="G28" s="146">
        <f>E28*F28</f>
        <v>9117.6</v>
      </c>
      <c r="H28" s="146"/>
      <c r="I28" s="147"/>
      <c r="J28" s="147">
        <v>0.6</v>
      </c>
      <c r="K28" s="146">
        <f>K24*J28</f>
        <v>7714.5599999999995</v>
      </c>
      <c r="L28" s="146"/>
      <c r="M28" s="146"/>
      <c r="N28" s="150">
        <v>0.6</v>
      </c>
      <c r="O28" s="146">
        <f>O24*N28</f>
        <v>6310.8492</v>
      </c>
      <c r="P28" s="147">
        <v>0.6</v>
      </c>
      <c r="Q28" s="151">
        <f>Q24*P28</f>
        <v>4908</v>
      </c>
      <c r="R28" s="96"/>
      <c r="S28" s="97">
        <f>G28-S29</f>
        <v>3504.9871307519998</v>
      </c>
      <c r="T28" s="96"/>
      <c r="U28" s="98">
        <f>G28-U29</f>
        <v>2101.5485839455996</v>
      </c>
      <c r="V28" s="117"/>
      <c r="W28" s="118"/>
      <c r="X28" s="117">
        <v>11625</v>
      </c>
      <c r="Y28" s="117"/>
      <c r="Z28" s="116"/>
      <c r="AA28" s="117">
        <f>X28-AA29</f>
        <v>9687.333333333334</v>
      </c>
      <c r="AB28" s="116">
        <v>0.6666666666666666</v>
      </c>
      <c r="AC28" s="117">
        <f>X28*AB28</f>
        <v>7750</v>
      </c>
      <c r="AD28" s="118">
        <v>0.49999</v>
      </c>
      <c r="AE28" s="117">
        <f>X28*AD28</f>
        <v>5812.38375</v>
      </c>
      <c r="AF28" s="117"/>
      <c r="AG28" s="116"/>
      <c r="AH28" s="83">
        <f>X28-AH29</f>
        <v>0</v>
      </c>
      <c r="AI28" s="83">
        <f>X28-AI29</f>
        <v>0</v>
      </c>
      <c r="AJ28" s="33"/>
      <c r="AK28" s="35">
        <f>AM24</f>
        <v>15196</v>
      </c>
      <c r="AL28" s="24">
        <v>0.6</v>
      </c>
      <c r="AM28" s="35">
        <f>AK28*AL28</f>
        <v>9117.6</v>
      </c>
      <c r="AN28" s="35"/>
      <c r="AO28" s="24"/>
      <c r="AP28" s="25"/>
      <c r="AQ28" s="35">
        <f>AM28-AQ29</f>
        <v>7363.6</v>
      </c>
      <c r="AR28" s="35"/>
      <c r="AS28" s="35"/>
      <c r="AT28" s="25"/>
      <c r="AU28" s="35">
        <f>AM28-AU29</f>
        <v>5609.6</v>
      </c>
      <c r="AV28" s="24">
        <v>0.6</v>
      </c>
      <c r="AW28" s="35">
        <f>AW24*AV28</f>
        <v>0</v>
      </c>
      <c r="AX28" s="41">
        <v>8828</v>
      </c>
      <c r="AY28" s="63">
        <v>1.2</v>
      </c>
      <c r="AZ28" s="64">
        <f>AX28*AY28</f>
        <v>10593.6</v>
      </c>
      <c r="BA28" s="65">
        <f>BC28/BB28</f>
        <v>11536</v>
      </c>
      <c r="BB28" s="131">
        <v>0.75</v>
      </c>
      <c r="BC28" s="41">
        <v>8652</v>
      </c>
      <c r="BD28" s="31">
        <f>BF28/BE28</f>
        <v>10065</v>
      </c>
      <c r="BE28" s="66">
        <v>0.6666666666666666</v>
      </c>
      <c r="BF28" s="40">
        <v>6710</v>
      </c>
      <c r="BG28" s="67">
        <v>0.75</v>
      </c>
      <c r="BH28" s="68">
        <f>BJ28/BG28</f>
        <v>6357.333333333333</v>
      </c>
      <c r="BI28" s="138"/>
      <c r="BJ28" s="40">
        <v>4768</v>
      </c>
      <c r="BK28" s="43"/>
      <c r="BL28" s="44">
        <f>AZ28-BL29</f>
        <v>2825.6000000000004</v>
      </c>
      <c r="BM28" s="43"/>
      <c r="BN28" s="44">
        <f>AZ28-BN29</f>
        <v>883.0562399999999</v>
      </c>
    </row>
    <row r="29" spans="1:66" ht="16.5">
      <c r="A29" s="237"/>
      <c r="B29" s="241"/>
      <c r="C29" s="242"/>
      <c r="D29" s="32" t="s">
        <v>20</v>
      </c>
      <c r="E29" s="146"/>
      <c r="F29" s="147"/>
      <c r="G29" s="146">
        <v>0</v>
      </c>
      <c r="H29" s="146">
        <v>8770</v>
      </c>
      <c r="I29" s="147">
        <v>0.6</v>
      </c>
      <c r="J29" s="150">
        <v>0.3333333333333333</v>
      </c>
      <c r="K29" s="146">
        <f>G28-K28</f>
        <v>1403.0400000000009</v>
      </c>
      <c r="L29" s="146">
        <v>8770</v>
      </c>
      <c r="M29" s="152">
        <v>0.6</v>
      </c>
      <c r="N29" s="150">
        <v>0.6666666666666666</v>
      </c>
      <c r="O29" s="146">
        <f>G28-O28</f>
        <v>2806.7508000000007</v>
      </c>
      <c r="P29" s="147">
        <v>0.6</v>
      </c>
      <c r="Q29" s="151">
        <f>Q25*P29</f>
        <v>4209.599999999999</v>
      </c>
      <c r="R29" s="99">
        <v>0.60004</v>
      </c>
      <c r="S29" s="100">
        <f>S25*R29</f>
        <v>5612.612869248001</v>
      </c>
      <c r="T29" s="99">
        <v>0.59996</v>
      </c>
      <c r="U29" s="98">
        <f>U25*T29</f>
        <v>7016.051416054401</v>
      </c>
      <c r="V29" s="117"/>
      <c r="W29" s="118"/>
      <c r="X29" s="117">
        <v>0</v>
      </c>
      <c r="Y29" s="117"/>
      <c r="Z29" s="116">
        <v>0.3333333333333333</v>
      </c>
      <c r="AA29" s="117">
        <f>X30*Z29</f>
        <v>1937.6666666666665</v>
      </c>
      <c r="AB29" s="116">
        <v>0.3333333333333333</v>
      </c>
      <c r="AC29" s="117">
        <f>X28-AC28</f>
        <v>3875</v>
      </c>
      <c r="AD29" s="116"/>
      <c r="AE29" s="117">
        <f>X28-AE28</f>
        <v>5812.61625</v>
      </c>
      <c r="AF29" s="117"/>
      <c r="AG29" s="116"/>
      <c r="AH29" s="83">
        <f>X28</f>
        <v>11625</v>
      </c>
      <c r="AI29" s="83">
        <f>X28</f>
        <v>11625</v>
      </c>
      <c r="AJ29" s="33"/>
      <c r="AK29" s="35"/>
      <c r="AL29" s="24"/>
      <c r="AM29" s="35">
        <v>0</v>
      </c>
      <c r="AN29" s="35">
        <v>8770</v>
      </c>
      <c r="AO29" s="24">
        <v>0.6</v>
      </c>
      <c r="AP29" s="25">
        <v>0.3333333333333333</v>
      </c>
      <c r="AQ29" s="35">
        <f>AN29*AO29*AP29</f>
        <v>1754</v>
      </c>
      <c r="AR29" s="35">
        <v>8770</v>
      </c>
      <c r="AS29" s="45">
        <v>0.6</v>
      </c>
      <c r="AT29" s="25">
        <v>0.6666666666666666</v>
      </c>
      <c r="AU29" s="35">
        <f>AR29*AS29*AT29</f>
        <v>3508</v>
      </c>
      <c r="AV29" s="24">
        <v>0.6</v>
      </c>
      <c r="AW29" s="35">
        <f>AW25*AV29</f>
        <v>9117.6</v>
      </c>
      <c r="AX29" s="41"/>
      <c r="AY29" s="63"/>
      <c r="AZ29" s="64">
        <v>0</v>
      </c>
      <c r="BA29" s="65"/>
      <c r="BB29" s="131"/>
      <c r="BC29" s="41">
        <f>AZ28-BC28</f>
        <v>1941.6000000000004</v>
      </c>
      <c r="BD29" s="31"/>
      <c r="BE29" s="66"/>
      <c r="BF29" s="40">
        <f>AZ28-BF28</f>
        <v>3883.6000000000004</v>
      </c>
      <c r="BG29" s="67"/>
      <c r="BH29" s="64">
        <f>BJ29/BG28</f>
        <v>7768</v>
      </c>
      <c r="BI29" s="67"/>
      <c r="BJ29" s="40">
        <v>5826</v>
      </c>
      <c r="BK29" s="43">
        <v>1.3333333333333333</v>
      </c>
      <c r="BL29" s="44">
        <f>BJ29*BK29</f>
        <v>7768</v>
      </c>
      <c r="BM29" s="43">
        <v>1.66676</v>
      </c>
      <c r="BN29" s="44">
        <f>BJ29*BM29</f>
        <v>9710.54376</v>
      </c>
    </row>
    <row r="30" spans="1:66" ht="16.5">
      <c r="A30" s="237"/>
      <c r="B30" s="239" t="s">
        <v>21</v>
      </c>
      <c r="C30" s="240"/>
      <c r="D30" s="32" t="s">
        <v>22</v>
      </c>
      <c r="E30" s="146">
        <v>7598</v>
      </c>
      <c r="F30" s="147">
        <v>0.6</v>
      </c>
      <c r="G30" s="146">
        <f>E30*F30</f>
        <v>4558.8</v>
      </c>
      <c r="H30" s="146"/>
      <c r="I30" s="147"/>
      <c r="J30" s="150">
        <v>0.4</v>
      </c>
      <c r="K30" s="146">
        <f>K14*J30</f>
        <v>3857.2000000000003</v>
      </c>
      <c r="L30" s="146"/>
      <c r="M30" s="146"/>
      <c r="N30" s="150"/>
      <c r="O30" s="146">
        <f>G30-O31</f>
        <v>3155.6000000000004</v>
      </c>
      <c r="P30" s="147">
        <v>0.6</v>
      </c>
      <c r="Q30" s="151">
        <f>Q26*P30</f>
        <v>2454</v>
      </c>
      <c r="R30" s="99">
        <v>0.6</v>
      </c>
      <c r="S30" s="100">
        <f>S26*R30</f>
        <v>1752.6806399999998</v>
      </c>
      <c r="T30" s="99">
        <v>0.6002</v>
      </c>
      <c r="U30" s="98">
        <f>U26*T30</f>
        <v>1050.8905881359997</v>
      </c>
      <c r="V30" s="117"/>
      <c r="W30" s="118"/>
      <c r="X30" s="117">
        <v>5813</v>
      </c>
      <c r="Y30" s="117"/>
      <c r="Z30" s="116"/>
      <c r="AA30" s="117">
        <f>X30-AA31</f>
        <v>4843.9729</v>
      </c>
      <c r="AB30" s="116">
        <v>0.6666666666666666</v>
      </c>
      <c r="AC30" s="117">
        <f>X30*AB30</f>
        <v>3875.333333333333</v>
      </c>
      <c r="AD30" s="118">
        <v>0.4999</v>
      </c>
      <c r="AE30" s="117">
        <f>X30*AD30</f>
        <v>2905.9187</v>
      </c>
      <c r="AF30" s="117"/>
      <c r="AG30" s="116"/>
      <c r="AH30" s="83">
        <f>X30-AH31</f>
        <v>0</v>
      </c>
      <c r="AI30" s="83">
        <f>X30-AI31</f>
        <v>0</v>
      </c>
      <c r="AJ30" s="33"/>
      <c r="AK30" s="35">
        <f>AM26</f>
        <v>15196</v>
      </c>
      <c r="AL30" s="24">
        <v>0.6</v>
      </c>
      <c r="AM30" s="35">
        <f>AK30*AL30</f>
        <v>9117.6</v>
      </c>
      <c r="AN30" s="35"/>
      <c r="AO30" s="24"/>
      <c r="AP30" s="25"/>
      <c r="AQ30" s="35">
        <f>AM30-AQ31</f>
        <v>7714.266666666667</v>
      </c>
      <c r="AR30" s="35"/>
      <c r="AS30" s="35"/>
      <c r="AT30" s="25"/>
      <c r="AU30" s="35">
        <f>AM30-AU31</f>
        <v>6310.933333333334</v>
      </c>
      <c r="AV30" s="24">
        <v>0.6</v>
      </c>
      <c r="AW30" s="35">
        <f>AW26*AV30</f>
        <v>0</v>
      </c>
      <c r="AX30" s="41">
        <v>8828</v>
      </c>
      <c r="AY30" s="63">
        <v>0.6</v>
      </c>
      <c r="AZ30" s="64">
        <f>AX30*AY30</f>
        <v>5296.8</v>
      </c>
      <c r="BA30" s="65">
        <f>BC30/BB30</f>
        <v>5768</v>
      </c>
      <c r="BB30" s="131">
        <v>0.75</v>
      </c>
      <c r="BC30" s="41">
        <v>4326</v>
      </c>
      <c r="BD30" s="31">
        <f>BF30/BE30</f>
        <v>5032.5</v>
      </c>
      <c r="BE30" s="66">
        <v>0.6666666666666666</v>
      </c>
      <c r="BF30" s="40">
        <v>3355</v>
      </c>
      <c r="BG30" s="67">
        <v>0.75</v>
      </c>
      <c r="BH30" s="64">
        <f>BJ30/BG30</f>
        <v>3178.6666666666665</v>
      </c>
      <c r="BI30" s="67"/>
      <c r="BJ30" s="40">
        <v>2384</v>
      </c>
      <c r="BK30" s="43"/>
      <c r="BL30" s="44">
        <f>AZ30-BL31</f>
        <v>1412.8000000000002</v>
      </c>
      <c r="BM30" s="43"/>
      <c r="BN30" s="44">
        <f>AZ30-BN31</f>
        <v>441.52811999999994</v>
      </c>
    </row>
    <row r="31" spans="1:66" ht="16.5">
      <c r="A31" s="238"/>
      <c r="B31" s="241"/>
      <c r="C31" s="242"/>
      <c r="D31" s="32" t="s">
        <v>20</v>
      </c>
      <c r="E31" s="146"/>
      <c r="F31" s="147"/>
      <c r="G31" s="146">
        <v>0</v>
      </c>
      <c r="H31" s="146">
        <v>8420</v>
      </c>
      <c r="I31" s="147">
        <v>0.5</v>
      </c>
      <c r="J31" s="150">
        <v>0.3332</v>
      </c>
      <c r="K31" s="146">
        <f>G30-K30</f>
        <v>701.5999999999999</v>
      </c>
      <c r="L31" s="146"/>
      <c r="M31" s="152"/>
      <c r="N31" s="153">
        <v>2</v>
      </c>
      <c r="O31" s="146">
        <f>K31*N31</f>
        <v>1403.1999999999998</v>
      </c>
      <c r="P31" s="147">
        <v>0.4</v>
      </c>
      <c r="Q31" s="151">
        <f>G30-Q30</f>
        <v>2104.8</v>
      </c>
      <c r="R31" s="99">
        <v>0.59996</v>
      </c>
      <c r="S31" s="100">
        <f>S27*R31</f>
        <v>2805.9322853760004</v>
      </c>
      <c r="T31" s="99"/>
      <c r="U31" s="98">
        <f>G30-U30</f>
        <v>3507.9094118640005</v>
      </c>
      <c r="V31" s="117"/>
      <c r="W31" s="118"/>
      <c r="X31" s="117">
        <v>0</v>
      </c>
      <c r="Y31" s="117"/>
      <c r="Z31" s="116">
        <v>0.3333333333333333</v>
      </c>
      <c r="AA31" s="117">
        <f>AE31*Z31</f>
        <v>969.0270999999999</v>
      </c>
      <c r="AB31" s="116">
        <v>0.3333333333333333</v>
      </c>
      <c r="AC31" s="117">
        <f>X30-AC30</f>
        <v>1937.666666666667</v>
      </c>
      <c r="AD31" s="118"/>
      <c r="AE31" s="117">
        <f>X30-AE30</f>
        <v>2907.0813</v>
      </c>
      <c r="AF31" s="117"/>
      <c r="AG31" s="116"/>
      <c r="AH31" s="83">
        <f>X30</f>
        <v>5813</v>
      </c>
      <c r="AI31" s="83">
        <f>X30</f>
        <v>5813</v>
      </c>
      <c r="AJ31" s="33"/>
      <c r="AK31" s="35"/>
      <c r="AL31" s="24"/>
      <c r="AM31" s="35">
        <v>0</v>
      </c>
      <c r="AN31" s="35">
        <v>8420</v>
      </c>
      <c r="AO31" s="24">
        <v>0.5</v>
      </c>
      <c r="AP31" s="25">
        <v>0.3333333333333333</v>
      </c>
      <c r="AQ31" s="69">
        <f>AN31*AO31*AP31</f>
        <v>1403.3333333333333</v>
      </c>
      <c r="AR31" s="35"/>
      <c r="AS31" s="45"/>
      <c r="AT31" s="46">
        <v>2</v>
      </c>
      <c r="AU31" s="35">
        <f>AQ31*AT31</f>
        <v>2806.6666666666665</v>
      </c>
      <c r="AV31" s="24">
        <v>0.4</v>
      </c>
      <c r="AW31" s="35">
        <f>AM30-AW30</f>
        <v>9117.6</v>
      </c>
      <c r="AX31" s="70"/>
      <c r="AY31" s="71"/>
      <c r="AZ31" s="64">
        <v>0</v>
      </c>
      <c r="BA31" s="65"/>
      <c r="BB31" s="131"/>
      <c r="BC31" s="41">
        <f>AZ30-BC30</f>
        <v>970.8000000000002</v>
      </c>
      <c r="BD31" s="31"/>
      <c r="BE31" s="66"/>
      <c r="BF31" s="40">
        <f>AZ30-BF30</f>
        <v>1941.8000000000002</v>
      </c>
      <c r="BG31" s="67"/>
      <c r="BH31" s="64">
        <f>BJ31/BG30</f>
        <v>3884</v>
      </c>
      <c r="BI31" s="67"/>
      <c r="BJ31" s="40">
        <v>2913</v>
      </c>
      <c r="BK31" s="43">
        <v>1.3333333333333333</v>
      </c>
      <c r="BL31" s="44">
        <f>BJ31*BK31</f>
        <v>3884</v>
      </c>
      <c r="BM31" s="43">
        <v>1.66676</v>
      </c>
      <c r="BN31" s="44">
        <f>BJ31*BM31</f>
        <v>4855.27188</v>
      </c>
    </row>
    <row r="32" spans="1:62" ht="16.5">
      <c r="A32" s="47"/>
      <c r="B32" s="48"/>
      <c r="C32" s="48"/>
      <c r="D32" s="49"/>
      <c r="E32" s="50"/>
      <c r="F32" s="50"/>
      <c r="G32" s="50"/>
      <c r="H32" s="50"/>
      <c r="I32" s="50"/>
      <c r="J32" s="50"/>
      <c r="K32" s="50"/>
      <c r="L32" s="50"/>
      <c r="M32" s="85"/>
      <c r="N32" s="50"/>
      <c r="O32" s="50"/>
      <c r="P32" s="50"/>
      <c r="Q32" s="50"/>
      <c r="R32" s="50"/>
      <c r="S32" s="50"/>
      <c r="T32" s="50"/>
      <c r="U32" s="89"/>
      <c r="V32" s="49"/>
      <c r="W32" s="51"/>
      <c r="X32" s="49"/>
      <c r="Y32" s="49"/>
      <c r="Z32" s="52"/>
      <c r="AA32" s="49"/>
      <c r="AB32" s="52"/>
      <c r="AC32" s="49"/>
      <c r="AD32" s="52"/>
      <c r="AE32" s="49"/>
      <c r="AF32" s="49"/>
      <c r="AG32" s="49"/>
      <c r="AH32" s="49"/>
      <c r="AI32" s="49"/>
      <c r="AJ32" s="49"/>
      <c r="AK32" s="49"/>
      <c r="AL32" s="51"/>
      <c r="AM32" s="49"/>
      <c r="AN32" s="49"/>
      <c r="AO32" s="51"/>
      <c r="AP32" s="52"/>
      <c r="AQ32" s="72"/>
      <c r="AR32" s="49"/>
      <c r="AS32" s="49"/>
      <c r="AT32" s="52"/>
      <c r="AU32" s="49"/>
      <c r="AV32" s="51"/>
      <c r="AW32" s="49"/>
      <c r="AX32" s="49"/>
      <c r="AY32" s="51"/>
      <c r="AZ32" s="53"/>
      <c r="BA32" s="49"/>
      <c r="BB32" s="133"/>
      <c r="BC32" s="137"/>
      <c r="BD32" s="54"/>
      <c r="BE32" s="52"/>
      <c r="BF32" s="54"/>
      <c r="BG32" s="49"/>
      <c r="BH32" s="53"/>
      <c r="BI32" s="137"/>
      <c r="BJ32" s="49"/>
    </row>
    <row r="33" spans="1:62" ht="16.5">
      <c r="A33" s="228" t="s">
        <v>44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</row>
    <row r="34" spans="1:62" ht="16.5">
      <c r="A34" s="56"/>
      <c r="B34" s="55"/>
      <c r="C34" s="55"/>
      <c r="D34" s="55"/>
      <c r="E34" s="57"/>
      <c r="F34" s="57"/>
      <c r="G34" s="57"/>
      <c r="H34" s="57"/>
      <c r="I34" s="57"/>
      <c r="J34" s="57"/>
      <c r="K34" s="57"/>
      <c r="L34" s="57"/>
      <c r="M34" s="84"/>
      <c r="N34" s="57"/>
      <c r="O34" s="57"/>
      <c r="P34" s="57"/>
      <c r="Q34" s="57"/>
      <c r="R34" s="57"/>
      <c r="S34" s="57"/>
      <c r="T34" s="57"/>
      <c r="U34" s="87"/>
      <c r="V34" s="55"/>
      <c r="W34" s="12"/>
      <c r="X34" s="55"/>
      <c r="Y34" s="55"/>
      <c r="Z34" s="8"/>
      <c r="AA34" s="55"/>
      <c r="AB34" s="8"/>
      <c r="AC34" s="55"/>
      <c r="AD34" s="8"/>
      <c r="AE34" s="55"/>
      <c r="AF34" s="55"/>
      <c r="AG34" s="55"/>
      <c r="AH34" s="55"/>
      <c r="AI34" s="55"/>
      <c r="AJ34" s="55"/>
      <c r="AK34" s="55"/>
      <c r="AL34" s="12"/>
      <c r="AM34" s="55"/>
      <c r="AN34" s="55"/>
      <c r="AO34" s="12"/>
      <c r="AP34" s="8"/>
      <c r="AQ34" s="73"/>
      <c r="AR34" s="55"/>
      <c r="AS34" s="55"/>
      <c r="AT34" s="8"/>
      <c r="AU34" s="55"/>
      <c r="AV34" s="12"/>
      <c r="AW34" s="55"/>
      <c r="AX34" s="55"/>
      <c r="AY34" s="12"/>
      <c r="AZ34" s="59"/>
      <c r="BA34" s="55"/>
      <c r="BB34" s="130"/>
      <c r="BC34" s="6"/>
      <c r="BD34" s="9"/>
      <c r="BE34" s="8"/>
      <c r="BF34" s="9"/>
      <c r="BG34" s="55"/>
      <c r="BH34" s="59"/>
      <c r="BI34" s="6"/>
      <c r="BJ34" s="55"/>
    </row>
    <row r="35" spans="1:62" ht="16.5">
      <c r="A35" s="226" t="s">
        <v>25</v>
      </c>
      <c r="B35" s="229" t="s">
        <v>26</v>
      </c>
      <c r="C35" s="229"/>
      <c r="D35" s="229"/>
      <c r="E35" s="105"/>
      <c r="F35" s="106"/>
      <c r="G35" s="235" t="s">
        <v>52</v>
      </c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107"/>
      <c r="S35" s="108"/>
      <c r="T35" s="108"/>
      <c r="U35" s="109"/>
      <c r="V35" s="74"/>
      <c r="W35" s="75"/>
      <c r="X35" s="230" t="s">
        <v>27</v>
      </c>
      <c r="Y35" s="231"/>
      <c r="Z35" s="231"/>
      <c r="AA35" s="231"/>
      <c r="AB35" s="231"/>
      <c r="AC35" s="231"/>
      <c r="AD35" s="231"/>
      <c r="AE35" s="232"/>
      <c r="AF35" s="61"/>
      <c r="AG35" s="61"/>
      <c r="AH35" s="61"/>
      <c r="AI35" s="61"/>
      <c r="AJ35" s="61"/>
      <c r="AK35" s="61"/>
      <c r="AL35" s="76"/>
      <c r="AM35" s="233" t="s">
        <v>19</v>
      </c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70"/>
      <c r="AY35" s="71"/>
      <c r="AZ35" s="234" t="s">
        <v>38</v>
      </c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</row>
    <row r="36" spans="1:66" ht="16.5">
      <c r="A36" s="226"/>
      <c r="B36" s="229" t="s">
        <v>28</v>
      </c>
      <c r="C36" s="229"/>
      <c r="D36" s="229"/>
      <c r="E36" s="92" t="s">
        <v>53</v>
      </c>
      <c r="F36" s="99" t="s">
        <v>48</v>
      </c>
      <c r="G36" s="95" t="s">
        <v>54</v>
      </c>
      <c r="H36" s="92" t="s">
        <v>53</v>
      </c>
      <c r="I36" s="96" t="s">
        <v>48</v>
      </c>
      <c r="J36" s="96" t="s">
        <v>48</v>
      </c>
      <c r="K36" s="95" t="s">
        <v>55</v>
      </c>
      <c r="L36" s="92" t="s">
        <v>53</v>
      </c>
      <c r="M36" s="99" t="s">
        <v>48</v>
      </c>
      <c r="N36" s="96" t="s">
        <v>48</v>
      </c>
      <c r="O36" s="95" t="s">
        <v>56</v>
      </c>
      <c r="P36" s="93" t="s">
        <v>9</v>
      </c>
      <c r="Q36" s="95" t="s">
        <v>47</v>
      </c>
      <c r="R36" s="93" t="s">
        <v>9</v>
      </c>
      <c r="S36" s="98" t="s">
        <v>49</v>
      </c>
      <c r="T36" s="93" t="s">
        <v>9</v>
      </c>
      <c r="U36" s="98" t="s">
        <v>57</v>
      </c>
      <c r="V36" s="78"/>
      <c r="W36" s="79"/>
      <c r="X36" s="33" t="s">
        <v>31</v>
      </c>
      <c r="Y36" s="33"/>
      <c r="Z36" s="22"/>
      <c r="AA36" s="33" t="s">
        <v>35</v>
      </c>
      <c r="AB36" s="22"/>
      <c r="AC36" s="33" t="s">
        <v>36</v>
      </c>
      <c r="AD36" s="22"/>
      <c r="AE36" s="33" t="s">
        <v>37</v>
      </c>
      <c r="AF36" s="33"/>
      <c r="AG36" s="33"/>
      <c r="AH36" s="33"/>
      <c r="AI36" s="33"/>
      <c r="AJ36" s="33"/>
      <c r="AK36" s="21" t="s">
        <v>29</v>
      </c>
      <c r="AL36" s="34" t="s">
        <v>30</v>
      </c>
      <c r="AM36" s="77" t="s">
        <v>31</v>
      </c>
      <c r="AN36" s="23" t="s">
        <v>29</v>
      </c>
      <c r="AO36" s="25" t="s">
        <v>30</v>
      </c>
      <c r="AP36" s="25" t="s">
        <v>30</v>
      </c>
      <c r="AQ36" s="35" t="s">
        <v>32</v>
      </c>
      <c r="AR36" s="23" t="s">
        <v>29</v>
      </c>
      <c r="AS36" s="25" t="s">
        <v>30</v>
      </c>
      <c r="AT36" s="25" t="s">
        <v>30</v>
      </c>
      <c r="AU36" s="35" t="s">
        <v>33</v>
      </c>
      <c r="AV36" s="24"/>
      <c r="AW36" s="35" t="s">
        <v>34</v>
      </c>
      <c r="AX36" s="29" t="s">
        <v>29</v>
      </c>
      <c r="AY36" s="63" t="s">
        <v>30</v>
      </c>
      <c r="AZ36" s="41" t="s">
        <v>31</v>
      </c>
      <c r="BA36" s="29" t="s">
        <v>29</v>
      </c>
      <c r="BB36" s="134" t="s">
        <v>9</v>
      </c>
      <c r="BC36" s="41" t="s">
        <v>32</v>
      </c>
      <c r="BD36" s="80" t="s">
        <v>29</v>
      </c>
      <c r="BE36" s="66" t="s">
        <v>30</v>
      </c>
      <c r="BF36" s="41" t="s">
        <v>33</v>
      </c>
      <c r="BG36" s="80" t="s">
        <v>29</v>
      </c>
      <c r="BH36" s="66" t="s">
        <v>30</v>
      </c>
      <c r="BI36" s="66"/>
      <c r="BJ36" s="40" t="s">
        <v>37</v>
      </c>
      <c r="BK36" s="28" t="s">
        <v>9</v>
      </c>
      <c r="BL36" s="44" t="s">
        <v>75</v>
      </c>
      <c r="BM36" s="28" t="s">
        <v>9</v>
      </c>
      <c r="BN36" s="44" t="s">
        <v>74</v>
      </c>
    </row>
    <row r="37" spans="1:66" ht="16.5">
      <c r="A37" s="226" t="s">
        <v>39</v>
      </c>
      <c r="B37" s="227" t="s">
        <v>40</v>
      </c>
      <c r="C37" s="227"/>
      <c r="D37" s="32" t="s">
        <v>22</v>
      </c>
      <c r="E37" s="95">
        <v>7598</v>
      </c>
      <c r="F37" s="99">
        <v>1</v>
      </c>
      <c r="G37" s="95">
        <f>E37*F37</f>
        <v>7598</v>
      </c>
      <c r="H37" s="95"/>
      <c r="I37" s="99"/>
      <c r="J37" s="99">
        <v>0.4</v>
      </c>
      <c r="K37" s="95">
        <f>K10*J37</f>
        <v>6428.8</v>
      </c>
      <c r="L37" s="95"/>
      <c r="M37" s="99"/>
      <c r="N37" s="99">
        <v>0.4</v>
      </c>
      <c r="O37" s="95">
        <f>O10*N37</f>
        <v>5259.333333333334</v>
      </c>
      <c r="P37" s="99">
        <v>0.4</v>
      </c>
      <c r="Q37" s="95">
        <f>Q10*P37</f>
        <v>4090</v>
      </c>
      <c r="R37" s="96"/>
      <c r="S37" s="98">
        <f>G37-S38</f>
        <v>2920.666666666667</v>
      </c>
      <c r="T37" s="96"/>
      <c r="U37" s="98">
        <f>G37-U38</f>
        <v>1751.333333333333</v>
      </c>
      <c r="V37" s="33"/>
      <c r="W37" s="34">
        <v>0.5</v>
      </c>
      <c r="X37" s="33">
        <f>X24*W37</f>
        <v>9687.5</v>
      </c>
      <c r="Y37" s="33"/>
      <c r="Z37" s="22"/>
      <c r="AA37" s="33">
        <f>X37-AA38</f>
        <v>8072.842366666667</v>
      </c>
      <c r="AB37" s="22">
        <v>0.33335</v>
      </c>
      <c r="AC37" s="128">
        <f>X24*AB37</f>
        <v>6458.65625</v>
      </c>
      <c r="AD37" s="22"/>
      <c r="AE37" s="33">
        <v>4844</v>
      </c>
      <c r="AF37" s="33"/>
      <c r="AG37" s="33"/>
      <c r="AH37" s="33"/>
      <c r="AI37" s="33"/>
      <c r="AJ37" s="33"/>
      <c r="AK37" s="33">
        <v>7598</v>
      </c>
      <c r="AL37" s="34">
        <v>1</v>
      </c>
      <c r="AM37" s="35">
        <f>AK37*AL37</f>
        <v>7598</v>
      </c>
      <c r="AN37" s="35"/>
      <c r="AO37" s="24"/>
      <c r="AP37" s="24">
        <v>0.4</v>
      </c>
      <c r="AQ37" s="35">
        <f>AQ24*AP37</f>
        <v>5143.200000000001</v>
      </c>
      <c r="AR37" s="35"/>
      <c r="AS37" s="25"/>
      <c r="AT37" s="24">
        <v>0.4</v>
      </c>
      <c r="AU37" s="35">
        <f>AU24*AT37</f>
        <v>4207.2</v>
      </c>
      <c r="AV37" s="24">
        <v>0.4</v>
      </c>
      <c r="AW37" s="35">
        <f>AW24*AV37</f>
        <v>0</v>
      </c>
      <c r="AX37" s="40">
        <v>14125</v>
      </c>
      <c r="AY37" s="28">
        <v>0.49999</v>
      </c>
      <c r="AZ37" s="41">
        <f>AX37*AY37</f>
        <v>7062.358749999999</v>
      </c>
      <c r="BA37" s="40">
        <f>BC37/BB37</f>
        <v>17304</v>
      </c>
      <c r="BB37" s="131">
        <v>0.3333333333333333</v>
      </c>
      <c r="BC37" s="41">
        <v>5768</v>
      </c>
      <c r="BD37" s="31">
        <f>BF37/BE37</f>
        <v>6709.5</v>
      </c>
      <c r="BE37" s="66">
        <v>0.6666666666666666</v>
      </c>
      <c r="BF37" s="41">
        <v>4473</v>
      </c>
      <c r="BG37" s="40">
        <f>BJ37/BH37</f>
        <v>12712</v>
      </c>
      <c r="BH37" s="66">
        <v>0.25</v>
      </c>
      <c r="BI37" s="66"/>
      <c r="BJ37" s="40">
        <v>3178</v>
      </c>
      <c r="BK37" s="43"/>
      <c r="BL37" s="44">
        <f>AZ37-BL38</f>
        <v>1883.04475</v>
      </c>
      <c r="BM37" s="43"/>
      <c r="BN37" s="44">
        <f>AZ37-BN38</f>
        <v>588.2512059999999</v>
      </c>
    </row>
    <row r="38" spans="1:66" ht="16.5">
      <c r="A38" s="226"/>
      <c r="B38" s="227"/>
      <c r="C38" s="227"/>
      <c r="D38" s="32" t="s">
        <v>20</v>
      </c>
      <c r="E38" s="95"/>
      <c r="F38" s="99"/>
      <c r="G38" s="95">
        <v>0</v>
      </c>
      <c r="H38" s="95"/>
      <c r="I38" s="99"/>
      <c r="J38" s="99">
        <v>0.4</v>
      </c>
      <c r="K38" s="95">
        <f>G37-K37</f>
        <v>1169.1999999999998</v>
      </c>
      <c r="L38" s="95"/>
      <c r="M38" s="99"/>
      <c r="N38" s="96"/>
      <c r="O38" s="95">
        <f>G37-O37</f>
        <v>2338.666666666666</v>
      </c>
      <c r="P38" s="99"/>
      <c r="Q38" s="95">
        <f>G37-Q37</f>
        <v>3508</v>
      </c>
      <c r="R38" s="96">
        <v>1.3333333333333333</v>
      </c>
      <c r="S38" s="98">
        <f>Q38*R38</f>
        <v>4677.333333333333</v>
      </c>
      <c r="T38" s="96">
        <v>1.6666666666666667</v>
      </c>
      <c r="U38" s="98">
        <f>Q38*T38</f>
        <v>5846.666666666667</v>
      </c>
      <c r="V38" s="33"/>
      <c r="W38" s="34"/>
      <c r="X38" s="33">
        <v>0</v>
      </c>
      <c r="Y38" s="33"/>
      <c r="Z38" s="22">
        <v>0.3333333333333333</v>
      </c>
      <c r="AA38" s="33">
        <f>AA39*Z38</f>
        <v>1614.6576333333333</v>
      </c>
      <c r="AB38" s="22"/>
      <c r="AC38" s="33">
        <f>X37-AC37</f>
        <v>3228.84375</v>
      </c>
      <c r="AD38" s="22"/>
      <c r="AE38" s="33">
        <v>4844</v>
      </c>
      <c r="AF38" s="33"/>
      <c r="AG38" s="33"/>
      <c r="AH38" s="33"/>
      <c r="AI38" s="33"/>
      <c r="AJ38" s="33"/>
      <c r="AK38" s="33"/>
      <c r="AL38" s="34"/>
      <c r="AM38" s="35">
        <v>0</v>
      </c>
      <c r="AN38" s="35"/>
      <c r="AO38" s="24"/>
      <c r="AP38" s="24">
        <v>0.4</v>
      </c>
      <c r="AQ38" s="35">
        <f>AQ25*AP38</f>
        <v>935.2</v>
      </c>
      <c r="AR38" s="35"/>
      <c r="AS38" s="25"/>
      <c r="AT38" s="25"/>
      <c r="AU38" s="35">
        <f>AM37-AU37</f>
        <v>3390.8</v>
      </c>
      <c r="AV38" s="24"/>
      <c r="AW38" s="35">
        <f>AM37-AW37</f>
        <v>7598</v>
      </c>
      <c r="AX38" s="40"/>
      <c r="AY38" s="28"/>
      <c r="AZ38" s="41">
        <v>0</v>
      </c>
      <c r="BA38" s="40">
        <f>BC38/BB38</f>
        <v>3882</v>
      </c>
      <c r="BB38" s="131">
        <v>0.3333333333333333</v>
      </c>
      <c r="BC38" s="41">
        <v>1294</v>
      </c>
      <c r="BD38" s="31">
        <f>BF38/BE38</f>
        <v>3883.5</v>
      </c>
      <c r="BE38" s="66">
        <v>0.6666666666666666</v>
      </c>
      <c r="BF38" s="41">
        <v>2589</v>
      </c>
      <c r="BG38" s="40">
        <f>BJ38/BH38</f>
        <v>15536</v>
      </c>
      <c r="BH38" s="66">
        <v>0.25</v>
      </c>
      <c r="BI38" s="66"/>
      <c r="BJ38" s="40">
        <v>3884</v>
      </c>
      <c r="BK38" s="43">
        <v>1.3335</v>
      </c>
      <c r="BL38" s="44">
        <f>BJ38*BK38</f>
        <v>5179.313999999999</v>
      </c>
      <c r="BM38" s="43">
        <v>1.666866</v>
      </c>
      <c r="BN38" s="44">
        <f>BJ38*BM38</f>
        <v>6474.1075439999995</v>
      </c>
    </row>
    <row r="39" spans="1:66" ht="16.5">
      <c r="A39" s="226" t="s">
        <v>41</v>
      </c>
      <c r="B39" s="227" t="s">
        <v>40</v>
      </c>
      <c r="C39" s="227"/>
      <c r="D39" s="32" t="s">
        <v>22</v>
      </c>
      <c r="E39" s="95">
        <f>G37</f>
        <v>7598</v>
      </c>
      <c r="F39" s="99">
        <v>0.6</v>
      </c>
      <c r="G39" s="95">
        <f>E39*F39</f>
        <v>4558.8</v>
      </c>
      <c r="H39" s="95"/>
      <c r="I39" s="99"/>
      <c r="J39" s="99">
        <v>0.4</v>
      </c>
      <c r="K39" s="95">
        <f>K14*J39</f>
        <v>3857.2000000000003</v>
      </c>
      <c r="L39" s="95"/>
      <c r="M39" s="99"/>
      <c r="N39" s="96">
        <v>0.4</v>
      </c>
      <c r="O39" s="95">
        <f>O14*N39</f>
        <v>3155.6000000000004</v>
      </c>
      <c r="P39" s="99">
        <v>0.4</v>
      </c>
      <c r="Q39" s="95">
        <f>Q14*P39</f>
        <v>2454</v>
      </c>
      <c r="R39" s="99">
        <v>0.6001</v>
      </c>
      <c r="S39" s="98">
        <f>S37*R39</f>
        <v>1752.6920666666667</v>
      </c>
      <c r="T39" s="95"/>
      <c r="U39" s="98">
        <f>G39-U40</f>
        <v>1050.7999999999997</v>
      </c>
      <c r="V39" s="33"/>
      <c r="W39" s="34"/>
      <c r="X39" s="33">
        <v>5813</v>
      </c>
      <c r="Y39" s="33"/>
      <c r="Z39" s="22"/>
      <c r="AA39" s="33">
        <f>X39-AA40</f>
        <v>4843.9729</v>
      </c>
      <c r="AB39" s="22"/>
      <c r="AC39" s="33">
        <v>3875</v>
      </c>
      <c r="AD39" s="34">
        <v>0.4999</v>
      </c>
      <c r="AE39" s="33">
        <f>X39*AD39</f>
        <v>2905.9187</v>
      </c>
      <c r="AF39" s="33"/>
      <c r="AG39" s="33"/>
      <c r="AH39" s="33"/>
      <c r="AI39" s="33"/>
      <c r="AJ39" s="33"/>
      <c r="AK39" s="33">
        <f>AM37</f>
        <v>7598</v>
      </c>
      <c r="AL39" s="34">
        <v>0.6</v>
      </c>
      <c r="AM39" s="35">
        <f>AK39*AL39</f>
        <v>4558.8</v>
      </c>
      <c r="AN39" s="35"/>
      <c r="AO39" s="24"/>
      <c r="AP39" s="24">
        <v>0.4</v>
      </c>
      <c r="AQ39" s="35">
        <f>AQ28*AP39</f>
        <v>2945.4400000000005</v>
      </c>
      <c r="AR39" s="35"/>
      <c r="AS39" s="35"/>
      <c r="AT39" s="25">
        <v>0.4</v>
      </c>
      <c r="AU39" s="35">
        <f>AU28*AT39</f>
        <v>2243.84</v>
      </c>
      <c r="AV39" s="24">
        <v>0.4</v>
      </c>
      <c r="AW39" s="35">
        <f>AW28*AV39</f>
        <v>0</v>
      </c>
      <c r="AX39" s="40">
        <v>8828</v>
      </c>
      <c r="AY39" s="28">
        <v>0.6</v>
      </c>
      <c r="AZ39" s="41">
        <f>AX39*AY39</f>
        <v>5296.8</v>
      </c>
      <c r="BA39" s="40">
        <f>BC39/BB39</f>
        <v>12978</v>
      </c>
      <c r="BB39" s="131">
        <v>0.3333333333333333</v>
      </c>
      <c r="BC39" s="41">
        <v>4326</v>
      </c>
      <c r="BD39" s="31">
        <f>BF39/BE39</f>
        <v>5032.5</v>
      </c>
      <c r="BE39" s="66">
        <v>0.6666666666666666</v>
      </c>
      <c r="BF39" s="41">
        <v>3355</v>
      </c>
      <c r="BG39" s="40">
        <f>BJ39/BH39</f>
        <v>9536</v>
      </c>
      <c r="BH39" s="66">
        <v>0.25</v>
      </c>
      <c r="BI39" s="66"/>
      <c r="BJ39" s="40">
        <v>2384</v>
      </c>
      <c r="BK39" s="43"/>
      <c r="BL39" s="44">
        <f>AZ39-BL40</f>
        <v>1412.799999549456</v>
      </c>
      <c r="BM39" s="43"/>
      <c r="BN39" s="44">
        <f>AZ39-BN40</f>
        <v>442.1689800000004</v>
      </c>
    </row>
    <row r="40" spans="1:66" ht="16.5">
      <c r="A40" s="226"/>
      <c r="B40" s="227"/>
      <c r="C40" s="227"/>
      <c r="D40" s="32" t="s">
        <v>20</v>
      </c>
      <c r="E40" s="95"/>
      <c r="F40" s="99"/>
      <c r="G40" s="95">
        <v>0</v>
      </c>
      <c r="H40" s="95"/>
      <c r="I40" s="99"/>
      <c r="J40" s="99"/>
      <c r="K40" s="95">
        <f>G39-K39</f>
        <v>701.5999999999999</v>
      </c>
      <c r="L40" s="95"/>
      <c r="M40" s="99"/>
      <c r="N40" s="96"/>
      <c r="O40" s="95">
        <f>G39-O39</f>
        <v>1403.1999999999998</v>
      </c>
      <c r="P40" s="99"/>
      <c r="Q40" s="95">
        <f>G39-Q39</f>
        <v>2104.8</v>
      </c>
      <c r="R40" s="96">
        <v>1.3333333333333333</v>
      </c>
      <c r="S40" s="98">
        <f>G39-S39</f>
        <v>2806.1079333333337</v>
      </c>
      <c r="T40" s="96">
        <v>1.6666666666666667</v>
      </c>
      <c r="U40" s="98">
        <f>Q40*T40</f>
        <v>3508.0000000000005</v>
      </c>
      <c r="V40" s="33"/>
      <c r="W40" s="34"/>
      <c r="X40" s="33">
        <v>0</v>
      </c>
      <c r="Y40" s="33"/>
      <c r="Z40" s="22">
        <v>0.3333333333333333</v>
      </c>
      <c r="AA40" s="33">
        <f>AE40*Z40</f>
        <v>969.0270999999999</v>
      </c>
      <c r="AB40" s="22"/>
      <c r="AC40" s="33">
        <v>1938</v>
      </c>
      <c r="AD40" s="22"/>
      <c r="AE40" s="33">
        <f>X39-AE39</f>
        <v>2907.0813</v>
      </c>
      <c r="AF40" s="33"/>
      <c r="AG40" s="33"/>
      <c r="AH40" s="33"/>
      <c r="AI40" s="33"/>
      <c r="AJ40" s="33"/>
      <c r="AK40" s="33"/>
      <c r="AL40" s="34"/>
      <c r="AM40" s="35">
        <v>0</v>
      </c>
      <c r="AN40" s="35"/>
      <c r="AO40" s="24"/>
      <c r="AP40" s="24"/>
      <c r="AQ40" s="35">
        <f>AM39-AQ39</f>
        <v>1613.3599999999997</v>
      </c>
      <c r="AR40" s="35"/>
      <c r="AS40" s="35"/>
      <c r="AT40" s="25"/>
      <c r="AU40" s="35">
        <f>AM39-AU39</f>
        <v>2314.96</v>
      </c>
      <c r="AV40" s="24"/>
      <c r="AW40" s="35">
        <f>AM39-AW39</f>
        <v>4558.8</v>
      </c>
      <c r="AX40" s="40"/>
      <c r="AY40" s="28"/>
      <c r="AZ40" s="41">
        <v>0</v>
      </c>
      <c r="BA40" s="40">
        <f>BC40/BB40</f>
        <v>2913</v>
      </c>
      <c r="BB40" s="131">
        <v>0.3333333333333333</v>
      </c>
      <c r="BC40" s="41">
        <v>971</v>
      </c>
      <c r="BD40" s="31">
        <f>BF40/BE40</f>
        <v>2913</v>
      </c>
      <c r="BE40" s="66">
        <v>0.6666666666666666</v>
      </c>
      <c r="BF40" s="41">
        <v>1942</v>
      </c>
      <c r="BG40" s="40">
        <f>BJ40/BH40</f>
        <v>11652</v>
      </c>
      <c r="BH40" s="66">
        <v>0.25</v>
      </c>
      <c r="BI40" s="66"/>
      <c r="BJ40" s="40">
        <v>2913</v>
      </c>
      <c r="BK40" s="43">
        <v>1.333333333488</v>
      </c>
      <c r="BL40" s="44">
        <f>BJ40*BK40</f>
        <v>3884.000000450544</v>
      </c>
      <c r="BM40" s="43">
        <v>1.66654</v>
      </c>
      <c r="BN40" s="44">
        <f>BJ40*BM40</f>
        <v>4854.63102</v>
      </c>
    </row>
  </sheetData>
  <sheetProtection password="CCF3" sheet="1" objects="1" scenarios="1"/>
  <mergeCells count="44">
    <mergeCell ref="A1:BJ1"/>
    <mergeCell ref="A3:BJ3"/>
    <mergeCell ref="A5:BJ5"/>
    <mergeCell ref="A6:BJ6"/>
    <mergeCell ref="AZ8:BJ8"/>
    <mergeCell ref="B9:D9"/>
    <mergeCell ref="A10:A13"/>
    <mergeCell ref="B10:C11"/>
    <mergeCell ref="B12:C13"/>
    <mergeCell ref="G8:Q8"/>
    <mergeCell ref="A8:A9"/>
    <mergeCell ref="B8:D8"/>
    <mergeCell ref="V8:AE8"/>
    <mergeCell ref="AM8:AW8"/>
    <mergeCell ref="A14:A17"/>
    <mergeCell ref="B14:C15"/>
    <mergeCell ref="B16:C17"/>
    <mergeCell ref="A19:BJ19"/>
    <mergeCell ref="A20:BJ20"/>
    <mergeCell ref="A22:A23"/>
    <mergeCell ref="B22:D22"/>
    <mergeCell ref="X22:AE22"/>
    <mergeCell ref="AM22:AW22"/>
    <mergeCell ref="AZ22:BJ22"/>
    <mergeCell ref="B23:D23"/>
    <mergeCell ref="G22:Q22"/>
    <mergeCell ref="A24:A27"/>
    <mergeCell ref="B24:C25"/>
    <mergeCell ref="B26:C27"/>
    <mergeCell ref="A28:A31"/>
    <mergeCell ref="B28:C29"/>
    <mergeCell ref="B30:C31"/>
    <mergeCell ref="A33:BJ33"/>
    <mergeCell ref="A35:A36"/>
    <mergeCell ref="B35:D35"/>
    <mergeCell ref="X35:AE35"/>
    <mergeCell ref="AM35:AW35"/>
    <mergeCell ref="AZ35:BJ35"/>
    <mergeCell ref="B36:D36"/>
    <mergeCell ref="G35:Q35"/>
    <mergeCell ref="A37:A38"/>
    <mergeCell ref="B37:C38"/>
    <mergeCell ref="A39:A40"/>
    <mergeCell ref="B39:C4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showker</cp:lastModifiedBy>
  <cp:lastPrinted>2006-08-16T06:20:16Z</cp:lastPrinted>
  <dcterms:created xsi:type="dcterms:W3CDTF">2005-09-08T07:17:44Z</dcterms:created>
  <dcterms:modified xsi:type="dcterms:W3CDTF">2006-08-16T06:32:18Z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1871427590</vt:i4>
  </property>
  <property fmtid="{D5CDD505-2E9C-101B-9397-08002B2CF9AE}" pid="3" name="_EmailSubject">
    <vt:lpwstr>收費QA，請上網</vt:lpwstr>
  </property>
  <property fmtid="{D5CDD505-2E9C-101B-9397-08002B2CF9AE}" pid="4" name="_AuthorEmail">
    <vt:lpwstr>h05@mail.jung.nat.gov.tw</vt:lpwstr>
  </property>
  <property fmtid="{D5CDD505-2E9C-101B-9397-08002B2CF9AE}" pid="5" name="_AuthorEmailDisplayName">
    <vt:lpwstr>h05</vt:lpwstr>
  </property>
  <property fmtid="{D5CDD505-2E9C-101B-9397-08002B2CF9AE}" pid="6" name="_ReviewingToolsShownOnce">
    <vt:lpwstr/>
  </property>
</Properties>
</file>